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brown\Documents\Coaching Documents\Coaching Handouts\"/>
    </mc:Choice>
  </mc:AlternateContent>
  <bookViews>
    <workbookView xWindow="480" yWindow="120" windowWidth="27795" windowHeight="12585" activeTab="3"/>
  </bookViews>
  <sheets>
    <sheet name="Prospecting Goals" sheetId="1" r:id="rId1"/>
    <sheet name="Financial Goals" sheetId="2" r:id="rId2"/>
    <sheet name="Budget" sheetId="3" r:id="rId3"/>
    <sheet name="Accountability" sheetId="4" r:id="rId4"/>
  </sheets>
  <externalReferences>
    <externalReference r:id="rId5"/>
  </externalReferences>
  <definedNames>
    <definedName name="ActualAppts">'Financial Goals'!$M$24</definedName>
    <definedName name="ActualContacts">'Financial Goals'!$M$19</definedName>
    <definedName name="ActualEducationExpenses">'[1]5. Education'!$M$43</definedName>
    <definedName name="ActualSales">'Financial Goals'!$M$28</definedName>
    <definedName name="AgentName">'[1]2. Cover'!$B$14</definedName>
    <definedName name="AgentSplit">'Financial Goals'!$F$13</definedName>
    <definedName name="AnnualSales">'Financial Goals'!$F$24</definedName>
    <definedName name="ApptPerSale">'[1]3. Financial Goals'!$F$29</definedName>
    <definedName name="CalYear">'[1]2. Cover'!$B$18</definedName>
    <definedName name="ContactPerAppt">'[1]3. Financial Goals'!$F$36</definedName>
    <definedName name="EducationBudget">'[1]5. Education'!$F$43</definedName>
    <definedName name="ExpenseCalendars">'[1]7. Data Entry'!$R$58</definedName>
    <definedName name="ExpenseDues">'[1]7. Data Entry'!$R$50</definedName>
    <definedName name="ExpenseEO">'[1]7. Data Entry'!$R$46</definedName>
    <definedName name="ExpenseGifts">'[1]7. Data Entry'!$R$57</definedName>
    <definedName name="ExpenseLockbox">'[1]7. Data Entry'!$R$48</definedName>
    <definedName name="ExpenseMisc1">'[1]7. Data Entry'!$R$59</definedName>
    <definedName name="ExpenseMisc10">'[1]7. Data Entry'!$R$68</definedName>
    <definedName name="ExpenseMisc2">'[1]7. Data Entry'!$R$60</definedName>
    <definedName name="ExpenseMisc3">'[1]7. Data Entry'!$R$61</definedName>
    <definedName name="ExpenseMisc4">'[1]7. Data Entry'!$R$62</definedName>
    <definedName name="ExpenseMisc5">'[1]7. Data Entry'!$R$63</definedName>
    <definedName name="ExpenseMisc6">'[1]7. Data Entry'!$R$64</definedName>
    <definedName name="ExpenseMisc7">'[1]7. Data Entry'!$R$65</definedName>
    <definedName name="ExpenseMisc8">'[1]7. Data Entry'!$R$66</definedName>
    <definedName name="ExpenseMisc9">'[1]7. Data Entry'!$R$67</definedName>
    <definedName name="ExpenseMLS">'[1]7. Data Entry'!$R$47</definedName>
    <definedName name="ExpenseOffice">'[1]7. Data Entry'!$R$49</definedName>
    <definedName name="ExpenseSigns">'[1]7. Data Entry'!$R$56</definedName>
    <definedName name="FarmMailFreq">'Prospecting Goals'!$F$21</definedName>
    <definedName name="FarmNewsFreq">'Prospecting Goals'!$F$20</definedName>
    <definedName name="ITime">'Financial Goals'!$M$11</definedName>
    <definedName name="Literal1">'[1]2. Cover'!$B$16</definedName>
    <definedName name="Miscellaneous_1">'[1]7. Data Entry'!$D$59</definedName>
    <definedName name="Miscellaneous_10">'[1]7. Data Entry'!$D$68</definedName>
    <definedName name="Miscellaneous_2">'[1]7. Data Entry'!$D$60</definedName>
    <definedName name="Miscellaneous_3">'[1]7. Data Entry'!$D$61</definedName>
    <definedName name="Miscellaneous_4">'[1]7. Data Entry'!$D$62</definedName>
    <definedName name="Miscellaneous_5">'[1]7. Data Entry'!$D$63</definedName>
    <definedName name="Miscellaneous_6">'[1]7. Data Entry'!$D$64</definedName>
    <definedName name="Miscellaneous_7">'[1]7. Data Entry'!$D$65</definedName>
    <definedName name="Miscellaneous_8">'[1]7. Data Entry'!$D$66</definedName>
    <definedName name="Miscellaneous_9">'[1]7. Data Entry'!$D$67</definedName>
    <definedName name="NetPerSale">'Financial Goals'!$F$14</definedName>
    <definedName name="NTime">'Financial Goals'!$M$12</definedName>
    <definedName name="ProspectingBudget">'[1]4. Prospecting Goals'!$F$46</definedName>
    <definedName name="PTime">'Financial Goals'!$M$10</definedName>
    <definedName name="SalePrice">'Financial Goals'!$F$11</definedName>
    <definedName name="Sphere">'Prospecting Goals'!$F$10</definedName>
    <definedName name="SphereContactFreq">'Prospecting Goals'!$F$11</definedName>
    <definedName name="TargetIncome">'Financial Goals'!$F$10</definedName>
    <definedName name="TotalAllTrans">'[1]7. Data Entry'!$R$28</definedName>
    <definedName name="TotalAppts">'[1]7. Data Entry'!$R$20</definedName>
    <definedName name="TotalComm">'Financial Goals'!$F$12</definedName>
    <definedName name="TotalContacts">'[1]7. Data Entry'!$R$12</definedName>
    <definedName name="TotalFarmRecords">'Prospecting Goals'!$F$16</definedName>
    <definedName name="TotalGross">'[1]7. Data Entry'!$R$39</definedName>
    <definedName name="TotalITime">'[1]7. Data Entry'!$R$34</definedName>
    <definedName name="TotalNet">'[1]7. Data Entry'!$R$40</definedName>
    <definedName name="TotalNTime">'[1]7. Data Entry'!$R$35</definedName>
    <definedName name="TotalProspectingExpenses">'[1]7. Data Entry'!$R$54</definedName>
    <definedName name="TotalPTime">'[1]7. Data Entry'!$R$33</definedName>
    <definedName name="VariableMisc1">'[1]6. Budget'!$C$27</definedName>
    <definedName name="VariableMisc10">'[1]6. Budget'!$C$36</definedName>
    <definedName name="VariableMisc2">'[1]6. Budget'!$C$28</definedName>
    <definedName name="VariableMisc3">'[1]6. Budget'!$C$29</definedName>
    <definedName name="VariableMisc4">'[1]6. Budget'!$C$30</definedName>
    <definedName name="VariableMisc5">'[1]6. Budget'!$C$31</definedName>
    <definedName name="VariableMisc6">'[1]6. Budget'!$C$32</definedName>
    <definedName name="VariableMisc7">'[1]6. Budget'!$C$33</definedName>
    <definedName name="VariableMisc8">'[1]6. Budget'!$C$34</definedName>
    <definedName name="VariableMisc9">'[1]6. Budget'!$C$35</definedName>
    <definedName name="WorkDays">'Financial Goals'!$F$19</definedName>
    <definedName name="WorkWeeks">'Financial Goals'!$F$17</definedName>
  </definedNames>
  <calcPr calcId="152511"/>
</workbook>
</file>

<file path=xl/calcChain.xml><?xml version="1.0" encoding="utf-8"?>
<calcChain xmlns="http://schemas.openxmlformats.org/spreadsheetml/2006/main">
  <c r="Q69" i="4" l="1"/>
  <c r="P69" i="4"/>
  <c r="O69" i="4"/>
  <c r="N69" i="4"/>
  <c r="M69" i="4"/>
  <c r="L69" i="4"/>
  <c r="K69" i="4"/>
  <c r="J69" i="4"/>
  <c r="I69" i="4"/>
  <c r="H69" i="4"/>
  <c r="G69" i="4"/>
  <c r="F69" i="4"/>
  <c r="R68" i="4"/>
  <c r="D68" i="4"/>
  <c r="R67" i="4"/>
  <c r="D67" i="4"/>
  <c r="R66" i="4"/>
  <c r="D66" i="4"/>
  <c r="R65" i="4"/>
  <c r="D65" i="4"/>
  <c r="R64" i="4"/>
  <c r="D64" i="4"/>
  <c r="R63" i="4"/>
  <c r="D63" i="4"/>
  <c r="R62" i="4"/>
  <c r="D62" i="4"/>
  <c r="R61" i="4"/>
  <c r="R60" i="4"/>
  <c r="R59" i="4"/>
  <c r="D59" i="4"/>
  <c r="R58" i="4"/>
  <c r="R57" i="4"/>
  <c r="R56" i="4"/>
  <c r="R55" i="4"/>
  <c r="R54" i="4"/>
  <c r="Q51" i="4"/>
  <c r="Q70" i="4" s="1"/>
  <c r="P51" i="4"/>
  <c r="P70" i="4" s="1"/>
  <c r="O51" i="4"/>
  <c r="O70" i="4" s="1"/>
  <c r="N51" i="4"/>
  <c r="N70" i="4" s="1"/>
  <c r="M51" i="4"/>
  <c r="M70" i="4" s="1"/>
  <c r="L51" i="4"/>
  <c r="K51" i="4"/>
  <c r="K70" i="4" s="1"/>
  <c r="J51" i="4"/>
  <c r="I51" i="4"/>
  <c r="I70" i="4" s="1"/>
  <c r="H51" i="4"/>
  <c r="H70" i="4" s="1"/>
  <c r="G51" i="4"/>
  <c r="G70" i="4" s="1"/>
  <c r="F51" i="4"/>
  <c r="F70" i="4" s="1"/>
  <c r="R50" i="4"/>
  <c r="R49" i="4"/>
  <c r="R48" i="4"/>
  <c r="R47" i="4"/>
  <c r="R46" i="4"/>
  <c r="R40" i="4"/>
  <c r="R39" i="4"/>
  <c r="Q36" i="4"/>
  <c r="P36" i="4"/>
  <c r="O36" i="4"/>
  <c r="N36" i="4"/>
  <c r="M36" i="4"/>
  <c r="L36" i="4"/>
  <c r="K36" i="4"/>
  <c r="J36" i="4"/>
  <c r="I36" i="4"/>
  <c r="H36" i="4"/>
  <c r="G36" i="4"/>
  <c r="F36" i="4"/>
  <c r="R35" i="4"/>
  <c r="R34" i="4"/>
  <c r="R33" i="4"/>
  <c r="R32" i="4"/>
  <c r="R31" i="4"/>
  <c r="Q28" i="4"/>
  <c r="P28" i="4"/>
  <c r="O28" i="4"/>
  <c r="N28" i="4"/>
  <c r="M28" i="4"/>
  <c r="L28" i="4"/>
  <c r="K28" i="4"/>
  <c r="J28" i="4"/>
  <c r="I28" i="4"/>
  <c r="H28" i="4"/>
  <c r="G28" i="4"/>
  <c r="F28" i="4"/>
  <c r="R27" i="4"/>
  <c r="R26" i="4"/>
  <c r="R25" i="4"/>
  <c r="R24" i="4"/>
  <c r="R23" i="4"/>
  <c r="Q20" i="4"/>
  <c r="P20" i="4"/>
  <c r="O20" i="4"/>
  <c r="N20" i="4"/>
  <c r="M20" i="4"/>
  <c r="L20" i="4"/>
  <c r="K20" i="4"/>
  <c r="J20" i="4"/>
  <c r="I20" i="4"/>
  <c r="H20" i="4"/>
  <c r="G20" i="4"/>
  <c r="F20" i="4"/>
  <c r="R19" i="4"/>
  <c r="R18" i="4"/>
  <c r="R17" i="4"/>
  <c r="R16" i="4"/>
  <c r="R20" i="4" s="1"/>
  <c r="R15" i="4"/>
  <c r="Q12" i="4"/>
  <c r="P12" i="4"/>
  <c r="O12" i="4"/>
  <c r="N12" i="4"/>
  <c r="M12" i="4"/>
  <c r="L12" i="4"/>
  <c r="K12" i="4"/>
  <c r="J12" i="4"/>
  <c r="I12" i="4"/>
  <c r="H12" i="4"/>
  <c r="G12" i="4"/>
  <c r="F12" i="4"/>
  <c r="R11" i="4"/>
  <c r="R10" i="4"/>
  <c r="R9" i="4"/>
  <c r="R8" i="4"/>
  <c r="R7" i="4"/>
  <c r="B4" i="4"/>
  <c r="B3" i="4"/>
  <c r="M44" i="3"/>
  <c r="M36" i="3"/>
  <c r="J36" i="3"/>
  <c r="M35" i="3"/>
  <c r="J35" i="3"/>
  <c r="M34" i="3"/>
  <c r="J34" i="3"/>
  <c r="M33" i="3"/>
  <c r="J33" i="3"/>
  <c r="M32" i="3"/>
  <c r="J32" i="3"/>
  <c r="M31" i="3"/>
  <c r="J31" i="3"/>
  <c r="M30" i="3"/>
  <c r="J30" i="3"/>
  <c r="M28" i="3"/>
  <c r="M27" i="3"/>
  <c r="J27" i="3"/>
  <c r="M26" i="3"/>
  <c r="M25" i="3"/>
  <c r="M24" i="3"/>
  <c r="M23" i="3"/>
  <c r="F23" i="3"/>
  <c r="F37" i="3" s="1"/>
  <c r="M22" i="3"/>
  <c r="M37" i="3" s="1"/>
  <c r="F19" i="3"/>
  <c r="M18" i="3"/>
  <c r="M17" i="3"/>
  <c r="M16" i="3"/>
  <c r="M15" i="3"/>
  <c r="M14" i="3"/>
  <c r="F11" i="3"/>
  <c r="B4" i="3"/>
  <c r="B3" i="3"/>
  <c r="M33" i="2"/>
  <c r="M31" i="2"/>
  <c r="M34" i="2" s="1"/>
  <c r="M24" i="2"/>
  <c r="F21" i="2"/>
  <c r="M20" i="2"/>
  <c r="M19" i="2"/>
  <c r="F14" i="2"/>
  <c r="F24" i="2" s="1"/>
  <c r="M12" i="2"/>
  <c r="M11" i="2"/>
  <c r="M10" i="2"/>
  <c r="M14" i="2" s="1"/>
  <c r="B4" i="2"/>
  <c r="B3" i="2"/>
  <c r="F45" i="1"/>
  <c r="F44" i="1"/>
  <c r="M42" i="1"/>
  <c r="F38" i="1"/>
  <c r="F39" i="1" s="1"/>
  <c r="M37" i="1"/>
  <c r="M36" i="1"/>
  <c r="F31" i="1"/>
  <c r="F32" i="1" s="1"/>
  <c r="F33" i="1" s="1"/>
  <c r="M29" i="1"/>
  <c r="F29" i="1"/>
  <c r="M28" i="1"/>
  <c r="F24" i="1"/>
  <c r="M21" i="1"/>
  <c r="M20" i="1"/>
  <c r="M13" i="1"/>
  <c r="M14" i="1" s="1"/>
  <c r="B3" i="1"/>
  <c r="B2" i="1"/>
  <c r="R28" i="4" l="1"/>
  <c r="R36" i="4"/>
  <c r="R51" i="4"/>
  <c r="J70" i="4"/>
  <c r="R69" i="4"/>
  <c r="M19" i="3"/>
  <c r="M39" i="3" s="1"/>
  <c r="M43" i="3" s="1"/>
  <c r="R12" i="4"/>
  <c r="L70" i="4"/>
  <c r="M28" i="2"/>
  <c r="F39" i="3"/>
  <c r="F43" i="3" s="1"/>
  <c r="F33" i="2"/>
  <c r="F32" i="2"/>
  <c r="F31" i="2"/>
  <c r="F30" i="2"/>
  <c r="F37" i="2" s="1"/>
  <c r="F26" i="2"/>
  <c r="F25" i="2"/>
  <c r="M15" i="2"/>
  <c r="M13" i="2"/>
  <c r="F46" i="1"/>
  <c r="R70" i="4" l="1"/>
  <c r="M29" i="2"/>
  <c r="M25" i="2"/>
  <c r="M21" i="2"/>
  <c r="M16" i="2"/>
  <c r="M32" i="2"/>
  <c r="M30" i="2"/>
  <c r="M11" i="3"/>
  <c r="M10" i="3"/>
  <c r="M42" i="3"/>
  <c r="F38" i="2"/>
  <c r="F39" i="2"/>
  <c r="F40" i="2" s="1"/>
</calcChain>
</file>

<file path=xl/comments1.xml><?xml version="1.0" encoding="utf-8"?>
<comments xmlns="http://schemas.openxmlformats.org/spreadsheetml/2006/main">
  <authors>
    <author>Yohimba</author>
  </authors>
  <commentList>
    <comment ref="F10" authorId="0" shapeId="0">
      <text>
        <r>
          <rPr>
            <b/>
            <sz val="8"/>
            <color indexed="81"/>
            <rFont val="Tahoma"/>
            <family val="2"/>
          </rPr>
          <t>The Total number of people in your sphere of influence</t>
        </r>
        <r>
          <rPr>
            <sz val="8"/>
            <color indexed="81"/>
            <rFont val="Tahoma"/>
            <family val="2"/>
          </rPr>
          <t xml:space="preserve">
</t>
        </r>
      </text>
    </comment>
    <comment ref="F11" authorId="0" shapeId="0">
      <text>
        <r>
          <rPr>
            <b/>
            <sz val="8"/>
            <color indexed="81"/>
            <rFont val="Tahoma"/>
            <family val="2"/>
          </rPr>
          <t>Number of times per year you contact them</t>
        </r>
        <r>
          <rPr>
            <sz val="8"/>
            <color indexed="81"/>
            <rFont val="Tahoma"/>
            <family val="2"/>
          </rPr>
          <t xml:space="preserve">
</t>
        </r>
      </text>
    </comment>
    <comment ref="F12" authorId="0" shapeId="0">
      <text>
        <r>
          <rPr>
            <b/>
            <sz val="8"/>
            <color indexed="81"/>
            <rFont val="Tahoma"/>
            <family val="2"/>
          </rPr>
          <t>The Number of people you plan to add to your sphere this coming year</t>
        </r>
        <r>
          <rPr>
            <sz val="8"/>
            <color indexed="81"/>
            <rFont val="Tahoma"/>
            <family val="2"/>
          </rPr>
          <t xml:space="preserve">
</t>
        </r>
      </text>
    </comment>
    <comment ref="F15" authorId="0" shapeId="0">
      <text>
        <r>
          <rPr>
            <b/>
            <sz val="8"/>
            <color indexed="81"/>
            <rFont val="Tahoma"/>
            <family val="2"/>
          </rPr>
          <t>The number of neighborhoods you currently farm</t>
        </r>
        <r>
          <rPr>
            <sz val="8"/>
            <color indexed="81"/>
            <rFont val="Tahoma"/>
            <family val="2"/>
          </rPr>
          <t xml:space="preserve">
</t>
        </r>
      </text>
    </comment>
    <comment ref="F16" authorId="0" shapeId="0">
      <text>
        <r>
          <rPr>
            <b/>
            <sz val="8"/>
            <color indexed="81"/>
            <rFont val="Tahoma"/>
            <family val="2"/>
          </rPr>
          <t>The Total number of contacts in your farm area</t>
        </r>
        <r>
          <rPr>
            <sz val="8"/>
            <color indexed="81"/>
            <rFont val="Tahoma"/>
            <family val="2"/>
          </rPr>
          <t xml:space="preserve">
</t>
        </r>
      </text>
    </comment>
    <comment ref="F18" authorId="0" shapeId="0">
      <text>
        <r>
          <rPr>
            <b/>
            <sz val="8"/>
            <color indexed="81"/>
            <rFont val="Tahoma"/>
            <family val="2"/>
          </rPr>
          <t>The number of times in the Plan year you will walk your farm areas</t>
        </r>
        <r>
          <rPr>
            <sz val="8"/>
            <color indexed="81"/>
            <rFont val="Tahoma"/>
            <family val="2"/>
          </rPr>
          <t xml:space="preserve">
</t>
        </r>
      </text>
    </comment>
    <comment ref="F19" authorId="0" shapeId="0">
      <text>
        <r>
          <rPr>
            <b/>
            <sz val="8"/>
            <color indexed="81"/>
            <rFont val="Tahoma"/>
            <family val="2"/>
          </rPr>
          <t>The number of times in the Plan year you will call everyone in your farm areas</t>
        </r>
        <r>
          <rPr>
            <sz val="8"/>
            <color indexed="81"/>
            <rFont val="Tahoma"/>
            <family val="2"/>
          </rPr>
          <t xml:space="preserve">
</t>
        </r>
      </text>
    </comment>
    <comment ref="F20" authorId="0" shapeId="0">
      <text>
        <r>
          <rPr>
            <b/>
            <sz val="8"/>
            <color indexed="81"/>
            <rFont val="Tahoma"/>
            <family val="2"/>
          </rPr>
          <t>The number of newsletters you plan to mail to your farms in the Plan year</t>
        </r>
        <r>
          <rPr>
            <sz val="8"/>
            <color indexed="81"/>
            <rFont val="Tahoma"/>
            <family val="2"/>
          </rPr>
          <t xml:space="preserve">
</t>
        </r>
      </text>
    </comment>
    <comment ref="F21" authorId="0" shapeId="0">
      <text>
        <r>
          <rPr>
            <b/>
            <sz val="8"/>
            <color indexed="81"/>
            <rFont val="Tahoma"/>
            <family val="2"/>
          </rPr>
          <t>The number of special mailings you will send in the Plan year to your farm areas</t>
        </r>
        <r>
          <rPr>
            <sz val="8"/>
            <color indexed="81"/>
            <rFont val="Tahoma"/>
            <family val="2"/>
          </rPr>
          <t xml:space="preserve">
</t>
        </r>
      </text>
    </comment>
    <comment ref="F25" authorId="0" shapeId="0">
      <text>
        <r>
          <rPr>
            <b/>
            <sz val="8"/>
            <color indexed="81"/>
            <rFont val="Tahoma"/>
            <family val="2"/>
          </rPr>
          <t>Enter the number of transactions you feel you will make from your farm + sphere</t>
        </r>
        <r>
          <rPr>
            <sz val="8"/>
            <color indexed="81"/>
            <rFont val="Tahoma"/>
            <family val="2"/>
          </rPr>
          <t xml:space="preserve">
</t>
        </r>
      </text>
    </comment>
    <comment ref="F28" authorId="0" shapeId="0">
      <text>
        <r>
          <rPr>
            <b/>
            <sz val="8"/>
            <color indexed="81"/>
            <rFont val="Tahoma"/>
            <family val="2"/>
          </rPr>
          <t>Enter the number of hours you expect to do floor duty each month.</t>
        </r>
        <r>
          <rPr>
            <sz val="8"/>
            <color indexed="81"/>
            <rFont val="Tahoma"/>
            <family val="2"/>
          </rPr>
          <t xml:space="preserve">
</t>
        </r>
      </text>
    </comment>
    <comment ref="F30" authorId="0" shapeId="0">
      <text>
        <r>
          <rPr>
            <b/>
            <sz val="8"/>
            <color indexed="81"/>
            <rFont val="Tahoma"/>
            <family val="2"/>
          </rPr>
          <t>Enter the expected number of contacts you will receive a month</t>
        </r>
        <r>
          <rPr>
            <sz val="8"/>
            <color indexed="81"/>
            <rFont val="Tahoma"/>
            <family val="2"/>
          </rPr>
          <t xml:space="preserve">
</t>
        </r>
      </text>
    </comment>
    <comment ref="F36" authorId="0" shapeId="0">
      <text>
        <r>
          <rPr>
            <b/>
            <sz val="8"/>
            <color indexed="81"/>
            <rFont val="Tahoma"/>
            <family val="2"/>
          </rPr>
          <t>Enter an estimate of the number of open houses you plan to do</t>
        </r>
        <r>
          <rPr>
            <sz val="8"/>
            <color indexed="81"/>
            <rFont val="Tahoma"/>
            <family val="2"/>
          </rPr>
          <t xml:space="preserve">
</t>
        </r>
      </text>
    </comment>
    <comment ref="F37" authorId="0" shapeId="0">
      <text>
        <r>
          <rPr>
            <b/>
            <sz val="8"/>
            <color indexed="81"/>
            <rFont val="Tahoma"/>
            <family val="2"/>
          </rPr>
          <t>Enter an estimate of the number of contacts expected per open house</t>
        </r>
        <r>
          <rPr>
            <sz val="8"/>
            <color indexed="81"/>
            <rFont val="Tahoma"/>
            <family val="2"/>
          </rPr>
          <t xml:space="preserve">
</t>
        </r>
      </text>
    </comment>
    <comment ref="F42" authorId="0" shapeId="0">
      <text>
        <r>
          <rPr>
            <b/>
            <sz val="8"/>
            <color indexed="81"/>
            <rFont val="Tahoma"/>
            <family val="2"/>
          </rPr>
          <t>Include the cost of producing as well as mailing a newsletter</t>
        </r>
        <r>
          <rPr>
            <sz val="8"/>
            <color indexed="81"/>
            <rFont val="Tahoma"/>
            <family val="2"/>
          </rPr>
          <t xml:space="preserve">
</t>
        </r>
      </text>
    </comment>
    <comment ref="F43" authorId="0" shapeId="0">
      <text>
        <r>
          <rPr>
            <b/>
            <sz val="8"/>
            <color indexed="81"/>
            <rFont val="Tahoma"/>
            <family val="2"/>
          </rPr>
          <t>The current cost of a 1st class letter - usually when mailing items to your sphere</t>
        </r>
        <r>
          <rPr>
            <sz val="8"/>
            <color indexed="81"/>
            <rFont val="Tahoma"/>
            <family val="2"/>
          </rPr>
          <t xml:space="preserve">
</t>
        </r>
      </text>
    </comment>
  </commentList>
</comments>
</file>

<file path=xl/comments2.xml><?xml version="1.0" encoding="utf-8"?>
<comments xmlns="http://schemas.openxmlformats.org/spreadsheetml/2006/main">
  <authors>
    <author>Yohimba</author>
    <author>Keith Leary</author>
  </authors>
  <commentList>
    <comment ref="F10" authorId="0" shapeId="0">
      <text>
        <r>
          <rPr>
            <b/>
            <sz val="8"/>
            <color indexed="81"/>
            <rFont val="Tahoma"/>
            <family val="2"/>
          </rPr>
          <t>Enter your planned income here</t>
        </r>
        <r>
          <rPr>
            <sz val="8"/>
            <color indexed="81"/>
            <rFont val="Tahoma"/>
            <family val="2"/>
          </rPr>
          <t xml:space="preserve">
</t>
        </r>
      </text>
    </comment>
    <comment ref="M10" authorId="1" shapeId="0">
      <text>
        <r>
          <rPr>
            <sz val="8"/>
            <color indexed="81"/>
            <rFont val="Tahoma"/>
            <family val="2"/>
          </rPr>
          <t xml:space="preserve">Productive Time
</t>
        </r>
      </text>
    </comment>
    <comment ref="F11" authorId="0" shapeId="0">
      <text>
        <r>
          <rPr>
            <b/>
            <sz val="8"/>
            <color indexed="81"/>
            <rFont val="Tahoma"/>
            <family val="2"/>
          </rPr>
          <t>Enter the average sales price per transaction here</t>
        </r>
        <r>
          <rPr>
            <sz val="8"/>
            <color indexed="81"/>
            <rFont val="Tahoma"/>
            <family val="2"/>
          </rPr>
          <t xml:space="preserve">
</t>
        </r>
      </text>
    </comment>
    <comment ref="M11" authorId="1" shapeId="0">
      <text>
        <r>
          <rPr>
            <sz val="8"/>
            <color indexed="81"/>
            <rFont val="Tahoma"/>
            <family val="2"/>
          </rPr>
          <t xml:space="preserve">Indirectly Productive Time
</t>
        </r>
      </text>
    </comment>
    <comment ref="F12" authorId="0" shapeId="0">
      <text>
        <r>
          <rPr>
            <b/>
            <sz val="8"/>
            <color indexed="81"/>
            <rFont val="Tahoma"/>
            <family val="2"/>
          </rPr>
          <t>Broker's Share of the total commission, based on 1/2 of  a 6% transaction</t>
        </r>
      </text>
    </comment>
    <comment ref="M12" authorId="1" shapeId="0">
      <text>
        <r>
          <rPr>
            <sz val="8"/>
            <color indexed="81"/>
            <rFont val="Tahoma"/>
            <family val="2"/>
          </rPr>
          <t xml:space="preserve">Non Productive Time
</t>
        </r>
      </text>
    </comment>
    <comment ref="F13" authorId="0" shapeId="0">
      <text>
        <r>
          <rPr>
            <b/>
            <sz val="8"/>
            <color indexed="81"/>
            <rFont val="Tahoma"/>
            <family val="2"/>
          </rPr>
          <t>Enter the agent's commission split</t>
        </r>
        <r>
          <rPr>
            <sz val="8"/>
            <color indexed="81"/>
            <rFont val="Tahoma"/>
            <family val="2"/>
          </rPr>
          <t xml:space="preserve">
</t>
        </r>
      </text>
    </comment>
    <comment ref="F17" authorId="0" shapeId="0">
      <text>
        <r>
          <rPr>
            <b/>
            <sz val="8"/>
            <color indexed="81"/>
            <rFont val="Tahoma"/>
            <family val="2"/>
          </rPr>
          <t xml:space="preserve">Enter the number of weeks you plan to work.
</t>
        </r>
        <r>
          <rPr>
            <sz val="8"/>
            <color indexed="81"/>
            <rFont val="Tahoma"/>
            <family val="2"/>
          </rPr>
          <t xml:space="preserve">
</t>
        </r>
      </text>
    </comment>
    <comment ref="F19" authorId="0" shapeId="0">
      <text>
        <r>
          <rPr>
            <b/>
            <sz val="8"/>
            <color indexed="81"/>
            <rFont val="Tahoma"/>
            <family val="2"/>
          </rPr>
          <t>Enter the number of days you plan to work each week.</t>
        </r>
      </text>
    </comment>
    <comment ref="F20" authorId="0" shapeId="0">
      <text>
        <r>
          <rPr>
            <b/>
            <sz val="8"/>
            <color indexed="81"/>
            <rFont val="Tahoma"/>
            <family val="2"/>
          </rPr>
          <t>Enter the number of hours you plan to work each day.</t>
        </r>
      </text>
    </comment>
    <comment ref="F29" authorId="0" shapeId="0">
      <text>
        <r>
          <rPr>
            <b/>
            <sz val="8"/>
            <color indexed="81"/>
            <rFont val="Tahoma"/>
            <family val="2"/>
          </rPr>
          <t xml:space="preserve">Presently estimate 4 appointments per transaction.  If your record is better, you may change it.
</t>
        </r>
        <r>
          <rPr>
            <sz val="8"/>
            <color indexed="81"/>
            <rFont val="Tahoma"/>
            <family val="2"/>
          </rPr>
          <t xml:space="preserve">
</t>
        </r>
      </text>
    </comment>
    <comment ref="F36" authorId="0" shapeId="0">
      <text>
        <r>
          <rPr>
            <b/>
            <sz val="8"/>
            <color indexed="81"/>
            <rFont val="Tahoma"/>
            <family val="2"/>
          </rPr>
          <t>Estimate 10 contacts per appointment.  If your record is better, then change this.</t>
        </r>
        <r>
          <rPr>
            <sz val="8"/>
            <color indexed="81"/>
            <rFont val="Tahoma"/>
            <family val="2"/>
          </rPr>
          <t xml:space="preserve">
</t>
        </r>
      </text>
    </comment>
  </commentList>
</comments>
</file>

<file path=xl/comments3.xml><?xml version="1.0" encoding="utf-8"?>
<comments xmlns="http://schemas.openxmlformats.org/spreadsheetml/2006/main">
  <authors>
    <author>Yohimba</author>
  </authors>
  <commentList>
    <comment ref="F10" authorId="0" shapeId="0">
      <text>
        <r>
          <rPr>
            <b/>
            <sz val="8"/>
            <color indexed="81"/>
            <rFont val="Tahoma"/>
            <family val="2"/>
          </rPr>
          <t>Enter the percentage of your income goal you are willing to spend on advertising, education, marketing, etc.</t>
        </r>
        <r>
          <rPr>
            <sz val="8"/>
            <color indexed="81"/>
            <rFont val="Tahoma"/>
            <family val="2"/>
          </rPr>
          <t xml:space="preserve">
</t>
        </r>
      </text>
    </comment>
    <comment ref="B13" authorId="0" shapeId="0">
      <text>
        <r>
          <rPr>
            <b/>
            <sz val="8"/>
            <color indexed="81"/>
            <rFont val="Tahoma"/>
            <family val="2"/>
          </rPr>
          <t>These are your ongoing expenses for just being in Real Estate</t>
        </r>
      </text>
    </comment>
    <comment ref="F14" authorId="0" shapeId="0">
      <text>
        <r>
          <rPr>
            <b/>
            <sz val="8"/>
            <color indexed="81"/>
            <rFont val="Tahoma"/>
            <family val="2"/>
          </rPr>
          <t>Enter the estimated cost of your annual E&amp;O Insurance</t>
        </r>
        <r>
          <rPr>
            <sz val="8"/>
            <color indexed="81"/>
            <rFont val="Tahoma"/>
            <family val="2"/>
          </rPr>
          <t xml:space="preserve">
</t>
        </r>
      </text>
    </comment>
    <comment ref="F15" authorId="0" shapeId="0">
      <text>
        <r>
          <rPr>
            <b/>
            <sz val="8"/>
            <color indexed="81"/>
            <rFont val="Tahoma"/>
            <family val="2"/>
          </rPr>
          <t>Enter the quarterly cost of MLS access</t>
        </r>
        <r>
          <rPr>
            <sz val="8"/>
            <color indexed="81"/>
            <rFont val="Tahoma"/>
            <family val="2"/>
          </rPr>
          <t xml:space="preserve">
</t>
        </r>
      </text>
    </comment>
    <comment ref="F16" authorId="0" shapeId="0">
      <text>
        <r>
          <rPr>
            <b/>
            <sz val="8"/>
            <color indexed="81"/>
            <rFont val="Tahoma"/>
            <family val="2"/>
          </rPr>
          <t>Enter the monthly cost for your lockbox key</t>
        </r>
        <r>
          <rPr>
            <sz val="8"/>
            <color indexed="81"/>
            <rFont val="Tahoma"/>
            <family val="2"/>
          </rPr>
          <t xml:space="preserve">
</t>
        </r>
      </text>
    </comment>
    <comment ref="F17" authorId="0" shapeId="0">
      <text>
        <r>
          <rPr>
            <b/>
            <sz val="8"/>
            <color indexed="81"/>
            <rFont val="Tahoma"/>
            <family val="2"/>
          </rPr>
          <t>Enter your monthly office fee</t>
        </r>
        <r>
          <rPr>
            <sz val="8"/>
            <color indexed="81"/>
            <rFont val="Tahoma"/>
            <family val="2"/>
          </rPr>
          <t xml:space="preserve">
</t>
        </r>
      </text>
    </comment>
    <comment ref="F18" authorId="0" shapeId="0">
      <text>
        <r>
          <rPr>
            <b/>
            <sz val="8"/>
            <color indexed="81"/>
            <rFont val="Tahoma"/>
            <family val="2"/>
          </rPr>
          <t>Enter the total annual costs of dues in NAR, CAR, SAR (or EDCAR) and other professional organizations you belong to here.</t>
        </r>
        <r>
          <rPr>
            <sz val="8"/>
            <color indexed="81"/>
            <rFont val="Tahoma"/>
            <family val="2"/>
          </rPr>
          <t xml:space="preserve">
</t>
        </r>
      </text>
    </comment>
    <comment ref="B21" authorId="0" shapeId="0">
      <text>
        <r>
          <rPr>
            <b/>
            <sz val="8"/>
            <color indexed="81"/>
            <rFont val="Tahoma"/>
            <family val="2"/>
          </rPr>
          <t>These are miscellaneous expenses you might incur in the course of doing business, outside of prospecting and education (those expenses are summarized and carried over for you).  Some examples are given - you can type over Miscellaneous if you have specific items to budget.</t>
        </r>
      </text>
    </comment>
  </commentList>
</comments>
</file>

<file path=xl/sharedStrings.xml><?xml version="1.0" encoding="utf-8"?>
<sst xmlns="http://schemas.openxmlformats.org/spreadsheetml/2006/main" count="331" uniqueCount="211">
  <si>
    <t>CONTACT MANAGEMENT</t>
  </si>
  <si>
    <t>RESULTS</t>
  </si>
  <si>
    <t>Contact Frequency (annual)</t>
  </si>
  <si>
    <t>Projected Increase</t>
  </si>
  <si>
    <t>Total Transactions</t>
  </si>
  <si>
    <t>Contacts per Transaction</t>
  </si>
  <si>
    <t>Appointments per Trans.</t>
  </si>
  <si>
    <t>Total Farm Areas</t>
  </si>
  <si>
    <t>Total Records</t>
  </si>
  <si>
    <t>Farm Productivity</t>
  </si>
  <si>
    <r>
      <t>Contact Frequency (</t>
    </r>
    <r>
      <rPr>
        <i/>
        <sz val="10"/>
        <rFont val="Times New Roman"/>
        <family val="1"/>
      </rPr>
      <t>Annual</t>
    </r>
    <r>
      <rPr>
        <sz val="10"/>
        <rFont val="Times New Roman"/>
        <family val="1"/>
      </rPr>
      <t>)</t>
    </r>
  </si>
  <si>
    <t>Total Farm Contacts</t>
  </si>
  <si>
    <t>Walking</t>
  </si>
  <si>
    <t>Total Farm Appointments</t>
  </si>
  <si>
    <t>Calling</t>
  </si>
  <si>
    <t>Newsletters</t>
  </si>
  <si>
    <t>Mailing</t>
  </si>
  <si>
    <t>Appointments per Trans</t>
  </si>
  <si>
    <t>Floor Time Productivity</t>
  </si>
  <si>
    <t>Total Predicted Sales</t>
  </si>
  <si>
    <t>Total Floor hours</t>
  </si>
  <si>
    <t>Total Floor Contacts</t>
  </si>
  <si>
    <t>Total Floor Appointments</t>
  </si>
  <si>
    <t>Managing Floor Time</t>
  </si>
  <si>
    <t>Hours per Month</t>
  </si>
  <si>
    <t>Hours per Year</t>
  </si>
  <si>
    <t>Average Contacts/Month</t>
  </si>
  <si>
    <t>Average Contacts/Year</t>
  </si>
  <si>
    <t>Open House Productivity</t>
  </si>
  <si>
    <t>Predicted Annual Appts</t>
  </si>
  <si>
    <t>Total Open Houses</t>
  </si>
  <si>
    <t>Predicted Annual Trans</t>
  </si>
  <si>
    <t>Total Contacts Made</t>
  </si>
  <si>
    <t>Total Appointments</t>
  </si>
  <si>
    <t>Managing Open Houses</t>
  </si>
  <si>
    <t>Open  Houses per Year</t>
  </si>
  <si>
    <t>Average Contacts</t>
  </si>
  <si>
    <t>Prospecting Budget Effectiveness</t>
  </si>
  <si>
    <t>Actual Prospecting Expenses</t>
  </si>
  <si>
    <t>Managing Prospecting Budget</t>
  </si>
  <si>
    <t>Cost per Newsletter</t>
  </si>
  <si>
    <t>Expense per Transaction</t>
  </si>
  <si>
    <t>Cost per 1st Class Letter</t>
  </si>
  <si>
    <t>Annual Newsletter Cost</t>
  </si>
  <si>
    <t>Annual 1st Class Cost</t>
  </si>
  <si>
    <t>Total Prospecting Budget</t>
  </si>
  <si>
    <t>The purpose of this section is to track your prospecting goals.  Most people find one or two methods that work</t>
  </si>
  <si>
    <t>better than others.  By tracking your actual performance against your goals, you will find those that work best</t>
  </si>
  <si>
    <t>for you.  This information can then be refined for subsequent Business Plans.</t>
  </si>
  <si>
    <t>Financial Goals</t>
  </si>
  <si>
    <t>TARGET GOALS</t>
  </si>
  <si>
    <t>PROGRESS ANALYSIS</t>
  </si>
  <si>
    <t>Annual Income Desired</t>
  </si>
  <si>
    <t>Effectiveness of Time Utilization</t>
  </si>
  <si>
    <t>Target Income</t>
  </si>
  <si>
    <t>Total "P" Time</t>
  </si>
  <si>
    <t>Average Sale Price</t>
  </si>
  <si>
    <t>Total "I" Time</t>
  </si>
  <si>
    <t>Company Commission</t>
  </si>
  <si>
    <t>Total "N" Time</t>
  </si>
  <si>
    <t>Agent Split</t>
  </si>
  <si>
    <t>Percent P Time</t>
  </si>
  <si>
    <t>Net Income per Sale</t>
  </si>
  <si>
    <t>Percent I Time</t>
  </si>
  <si>
    <t>Percent N Time</t>
  </si>
  <si>
    <t>Working Schedule</t>
  </si>
  <si>
    <t>P Time per Sale</t>
  </si>
  <si>
    <t>Work Weeks per Year</t>
  </si>
  <si>
    <t>Weeks Vacation</t>
  </si>
  <si>
    <t>Actual Contacts to Date</t>
  </si>
  <si>
    <t>Work Days per Week</t>
  </si>
  <si>
    <t>Work Hours per Day</t>
  </si>
  <si>
    <t>Actual per Appt</t>
  </si>
  <si>
    <t>Effective Hourly Rate</t>
  </si>
  <si>
    <t>Actual per Sale</t>
  </si>
  <si>
    <t>Sales Needed to Achieve Desired Income</t>
  </si>
  <si>
    <t>Actual Appointments to Date</t>
  </si>
  <si>
    <t>Total Sales (Annual)</t>
  </si>
  <si>
    <t>Total Sales (Monthly)</t>
  </si>
  <si>
    <t>Actual Appts per Sale</t>
  </si>
  <si>
    <t>Total Sales (Weekly)</t>
  </si>
  <si>
    <t>Actual Sales Logged to Date</t>
  </si>
  <si>
    <t>Appointments Needed to Achieve Sales</t>
  </si>
  <si>
    <t>Appts per Sale</t>
  </si>
  <si>
    <t>Monthly Average</t>
  </si>
  <si>
    <t>Total per Year</t>
  </si>
  <si>
    <t>Weekly Average</t>
  </si>
  <si>
    <t>Total per Month</t>
  </si>
  <si>
    <t>Total Gross Sales</t>
  </si>
  <si>
    <t>Total per Week</t>
  </si>
  <si>
    <t>Actual Average Sale</t>
  </si>
  <si>
    <t>Total per Day</t>
  </si>
  <si>
    <t>Total Net Income</t>
  </si>
  <si>
    <t>Actual Agent Split</t>
  </si>
  <si>
    <t>Contacts Needed to Achieve Appointments</t>
  </si>
  <si>
    <t>Contacts per Appt</t>
  </si>
  <si>
    <t xml:space="preserve"> </t>
  </si>
  <si>
    <t xml:space="preserve">The purpose of this Section is to set your financial target for the year, and quantify the effort it will take to </t>
  </si>
  <si>
    <t xml:space="preserve">achieve it.  Certain metrics are employed in calculating how many appointments it will take to get a listing, </t>
  </si>
  <si>
    <t xml:space="preserve">how many contacts it will take to get an appointment, etc.  Those metrics can be modified if appropriate.  </t>
  </si>
  <si>
    <t xml:space="preserve">Likewise, average sale price, agent commission split and company commission can be adjusted based on the </t>
  </si>
  <si>
    <t>current market conditions.</t>
  </si>
  <si>
    <t>Note also that tracking your actual performance will help you in building your Business Plan in subsequent</t>
  </si>
  <si>
    <t>years.</t>
  </si>
  <si>
    <t>Budget</t>
  </si>
  <si>
    <t>BUDGET OVERVIEW</t>
  </si>
  <si>
    <t>ACTUAL EXPENSES</t>
  </si>
  <si>
    <t>Allocation</t>
  </si>
  <si>
    <t>Budgeted Expense:</t>
  </si>
  <si>
    <t>Percentage of Income</t>
  </si>
  <si>
    <t>Fixed</t>
  </si>
  <si>
    <t>Budget Dollars Available</t>
  </si>
  <si>
    <t>Variable</t>
  </si>
  <si>
    <t>Fixed Expenses</t>
  </si>
  <si>
    <t>Fixed Expenses (Actual To Date)</t>
  </si>
  <si>
    <t>MLS Fee (quarterly)</t>
  </si>
  <si>
    <t>MLS Fee</t>
  </si>
  <si>
    <t>Office Fee (monthly)</t>
  </si>
  <si>
    <t>Office Fee</t>
  </si>
  <si>
    <t>Professional Dues</t>
  </si>
  <si>
    <t>Subtotal Fixed Expenses</t>
  </si>
  <si>
    <t>Variable Expenses</t>
  </si>
  <si>
    <t>Variable Expenses (Actual To Date)</t>
  </si>
  <si>
    <t>Prospecting Budget</t>
  </si>
  <si>
    <t>Prospecting</t>
  </si>
  <si>
    <t>Signs</t>
  </si>
  <si>
    <t>Cell Phone</t>
  </si>
  <si>
    <t>Miscellaneous 4</t>
  </si>
  <si>
    <t>Miscellaneous 5</t>
  </si>
  <si>
    <t>Miscellaneous 6</t>
  </si>
  <si>
    <t>Miscellaneous 7</t>
  </si>
  <si>
    <t>Miscellaneous 8</t>
  </si>
  <si>
    <t>Miscellaneous 9</t>
  </si>
  <si>
    <t>Miscellaneous 10</t>
  </si>
  <si>
    <t>Subtotal Variable Expenses</t>
  </si>
  <si>
    <t>Total Planned Expenditures</t>
  </si>
  <si>
    <t>Total Actual Expenditures</t>
  </si>
  <si>
    <t xml:space="preserve">Actual Expenses as a percentage of </t>
  </si>
  <si>
    <t>Reconciliation between funds allocated and</t>
  </si>
  <si>
    <t>Planned Expenses</t>
  </si>
  <si>
    <t>expenses planned</t>
  </si>
  <si>
    <t>Planned Income</t>
  </si>
  <si>
    <t>Actual Income</t>
  </si>
  <si>
    <t xml:space="preserve">The purpose of this Section is to set a budget based on your target income, both for generating business and </t>
  </si>
  <si>
    <t xml:space="preserve">improving your skills.  The initial percentage you set is variable.  </t>
  </si>
  <si>
    <t xml:space="preserve">Note that two budget items - Prospecting and Education, are worked out on their respective Plan sections, and </t>
  </si>
  <si>
    <t>their totals are carried forward automatically - both budgeted amounts and actuals, for you.  Therefore if you</t>
  </si>
  <si>
    <t>feel your prospecting budget, for example, should be increased/decreased, go to the Prospecting Plan and make</t>
  </si>
  <si>
    <t>your changes and adjustments there.</t>
  </si>
  <si>
    <t>Professional Dues (NAR, RRAR)</t>
  </si>
  <si>
    <t>CoachingBudget</t>
  </si>
  <si>
    <t>Coaching</t>
  </si>
  <si>
    <t>Client Gifts</t>
  </si>
  <si>
    <t>Marketing Materials</t>
  </si>
  <si>
    <t>Technology</t>
  </si>
  <si>
    <t>Contacts Data</t>
  </si>
  <si>
    <t>Jan</t>
  </si>
  <si>
    <t>Feb</t>
  </si>
  <si>
    <t>Mar</t>
  </si>
  <si>
    <t>Apr</t>
  </si>
  <si>
    <t>May</t>
  </si>
  <si>
    <t>Jun</t>
  </si>
  <si>
    <t>Jul</t>
  </si>
  <si>
    <t>Aug</t>
  </si>
  <si>
    <t>Sep</t>
  </si>
  <si>
    <t>Oct</t>
  </si>
  <si>
    <t>Nov</t>
  </si>
  <si>
    <t>Dec</t>
  </si>
  <si>
    <t>TOTAL</t>
  </si>
  <si>
    <t>Farm</t>
  </si>
  <si>
    <t>Open House</t>
  </si>
  <si>
    <t>Misc. Contacts</t>
  </si>
  <si>
    <t>Total Contacts</t>
  </si>
  <si>
    <t>Appointments Data</t>
  </si>
  <si>
    <t>Transaction Data</t>
  </si>
  <si>
    <t>Time Utilization Data</t>
  </si>
  <si>
    <t>Open Houses</t>
  </si>
  <si>
    <t>Total Hours Worked</t>
  </si>
  <si>
    <t>Sales Data</t>
  </si>
  <si>
    <t>Gross Sales</t>
  </si>
  <si>
    <t>Net Income</t>
  </si>
  <si>
    <t>Expense Data</t>
  </si>
  <si>
    <t>MLS Fees</t>
  </si>
  <si>
    <t>Subtotal Fixed</t>
  </si>
  <si>
    <t>Subtotal Variable</t>
  </si>
  <si>
    <t>Total Expenses</t>
  </si>
  <si>
    <t xml:space="preserve">Accountability Data Entry </t>
  </si>
  <si>
    <t>Geographical Farm</t>
  </si>
  <si>
    <t>Lead Calls</t>
  </si>
  <si>
    <t>B.o.B.</t>
  </si>
  <si>
    <t>Phone Duty Hours</t>
  </si>
  <si>
    <t>Prospecting Time</t>
  </si>
  <si>
    <t>In Office Time</t>
  </si>
  <si>
    <t>Non Productive Time</t>
  </si>
  <si>
    <t>Marketing Expense</t>
  </si>
  <si>
    <t>Education/ C.E.</t>
  </si>
  <si>
    <t>Education C/E</t>
  </si>
  <si>
    <t>Marketing Expense (annual)</t>
  </si>
  <si>
    <t>Compensation Plan Fee (monthly)</t>
  </si>
  <si>
    <t>Compensation Plan Fee</t>
  </si>
  <si>
    <t>Compensation Plan Fees</t>
  </si>
  <si>
    <t>Office Fees</t>
  </si>
  <si>
    <t>Managing Book of Business</t>
  </si>
  <si>
    <t>B.o.B. Productivity</t>
  </si>
  <si>
    <t>Current People In B.0.B.</t>
  </si>
  <si>
    <t>Total B.o.B. Contacts</t>
  </si>
  <si>
    <t>Total B.o.B. Appointments</t>
  </si>
  <si>
    <t>Managing Geographical Farms</t>
  </si>
  <si>
    <t>B.0.B. plus Farm Predicted Transactions</t>
  </si>
  <si>
    <t xml:space="preserve">                                                                       Prospecting Budget Spreadsheet </t>
  </si>
  <si>
    <t>Your Estimated $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</si>
</sst>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
    <numFmt numFmtId="166" formatCode="&quot;$&quot;#,##0"/>
  </numFmts>
  <fonts count="8" x14ac:knownFonts="1">
    <font>
      <sz val="11"/>
      <color theme="1"/>
      <name val="Calibri"/>
      <family val="2"/>
      <scheme val="minor"/>
    </font>
    <font>
      <sz val="10"/>
      <name val="Times New Roman"/>
      <family val="1"/>
    </font>
    <font>
      <b/>
      <sz val="12"/>
      <name val="Times New Roman"/>
      <family val="1"/>
    </font>
    <font>
      <b/>
      <sz val="10"/>
      <name val="Times New Roman"/>
      <family val="1"/>
    </font>
    <font>
      <i/>
      <sz val="10"/>
      <name val="Times New Roman"/>
      <family val="1"/>
    </font>
    <font>
      <b/>
      <sz val="8"/>
      <color indexed="81"/>
      <name val="Tahoma"/>
      <family val="2"/>
    </font>
    <font>
      <sz val="8"/>
      <color indexed="81"/>
      <name val="Tahoma"/>
      <family val="2"/>
    </font>
    <font>
      <b/>
      <i/>
      <sz val="10"/>
      <name val="Times New Roman"/>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style="thin">
        <color indexed="64"/>
      </right>
      <top style="double">
        <color indexed="64"/>
      </top>
      <bottom style="thin">
        <color indexed="22"/>
      </bottom>
      <diagonal/>
    </border>
    <border>
      <left style="thin">
        <color indexed="64"/>
      </left>
      <right style="thin">
        <color indexed="64"/>
      </right>
      <top style="double">
        <color indexed="64"/>
      </top>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diagonal/>
    </border>
    <border>
      <left/>
      <right/>
      <top style="thin">
        <color indexed="22"/>
      </top>
      <bottom/>
      <diagonal/>
    </border>
    <border>
      <left/>
      <right style="thin">
        <color indexed="64"/>
      </right>
      <top style="thin">
        <color indexed="22"/>
      </top>
      <bottom/>
      <diagonal/>
    </border>
    <border>
      <left style="thin">
        <color indexed="64"/>
      </left>
      <right style="thin">
        <color indexed="64"/>
      </right>
      <top style="thin">
        <color indexed="22"/>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diagonal/>
    </border>
    <border>
      <left style="thin">
        <color indexed="64"/>
      </left>
      <right/>
      <top style="thin">
        <color indexed="22"/>
      </top>
      <bottom style="thin">
        <color indexed="22"/>
      </bottom>
      <diagonal/>
    </border>
    <border>
      <left style="thin">
        <color indexed="64"/>
      </left>
      <right/>
      <top style="thin">
        <color indexed="22"/>
      </top>
      <bottom/>
      <diagonal/>
    </border>
    <border>
      <left/>
      <right style="thin">
        <color indexed="64"/>
      </right>
      <top/>
      <bottom style="double">
        <color indexed="64"/>
      </bottom>
      <diagonal/>
    </border>
  </borders>
  <cellStyleXfs count="1">
    <xf numFmtId="0" fontId="0" fillId="0" borderId="0"/>
  </cellStyleXfs>
  <cellXfs count="110">
    <xf numFmtId="0" fontId="0" fillId="0" borderId="0" xfId="0"/>
    <xf numFmtId="0" fontId="1" fillId="0" borderId="0" xfId="0" applyFont="1"/>
    <xf numFmtId="0" fontId="2" fillId="0" borderId="0" xfId="0" applyFont="1"/>
    <xf numFmtId="0" fontId="1" fillId="0" borderId="0" xfId="0" applyFont="1" applyBorder="1" applyAlignment="1">
      <alignment horizontal="center"/>
    </xf>
    <xf numFmtId="0" fontId="1" fillId="0" borderId="12" xfId="0" applyFont="1" applyBorder="1"/>
    <xf numFmtId="0" fontId="1" fillId="0" borderId="13" xfId="0" applyFont="1" applyBorder="1"/>
    <xf numFmtId="1" fontId="1" fillId="2" borderId="0" xfId="0" applyNumberFormat="1" applyFont="1" applyFill="1" applyProtection="1">
      <protection locked="0"/>
    </xf>
    <xf numFmtId="1" fontId="1" fillId="2" borderId="0" xfId="0" applyNumberFormat="1" applyFont="1" applyFill="1" applyBorder="1"/>
    <xf numFmtId="1" fontId="1" fillId="2" borderId="0" xfId="0" applyNumberFormat="1" applyFont="1" applyFill="1"/>
    <xf numFmtId="1" fontId="1" fillId="2" borderId="0" xfId="0" applyNumberFormat="1" applyFont="1" applyFill="1" applyBorder="1" applyProtection="1"/>
    <xf numFmtId="164" fontId="1" fillId="2" borderId="0" xfId="0" applyNumberFormat="1" applyFont="1" applyFill="1" applyBorder="1"/>
    <xf numFmtId="164" fontId="1" fillId="2" borderId="0" xfId="0" applyNumberFormat="1" applyFont="1" applyFill="1"/>
    <xf numFmtId="0" fontId="1" fillId="0" borderId="0" xfId="0" applyFont="1" applyFill="1"/>
    <xf numFmtId="1" fontId="1" fillId="2" borderId="0" xfId="0" applyNumberFormat="1" applyFont="1" applyFill="1" applyProtection="1"/>
    <xf numFmtId="164" fontId="1" fillId="2" borderId="0" xfId="0" applyNumberFormat="1" applyFont="1" applyFill="1" applyProtection="1"/>
    <xf numFmtId="165" fontId="1" fillId="2" borderId="0" xfId="0" applyNumberFormat="1" applyFont="1" applyFill="1" applyProtection="1"/>
    <xf numFmtId="3" fontId="1" fillId="2" borderId="0" xfId="0" applyNumberFormat="1" applyFont="1" applyFill="1"/>
    <xf numFmtId="165" fontId="1" fillId="2" borderId="0" xfId="0" applyNumberFormat="1" applyFont="1" applyFill="1" applyProtection="1">
      <protection locked="0"/>
    </xf>
    <xf numFmtId="165" fontId="1" fillId="2" borderId="0" xfId="0" applyNumberFormat="1" applyFont="1" applyFill="1"/>
    <xf numFmtId="0" fontId="1" fillId="0" borderId="0" xfId="0" applyFont="1" applyBorder="1"/>
    <xf numFmtId="164" fontId="1" fillId="0" borderId="0" xfId="0" applyNumberFormat="1" applyFont="1" applyFill="1"/>
    <xf numFmtId="0" fontId="3" fillId="0" borderId="0" xfId="0" applyFont="1"/>
    <xf numFmtId="0" fontId="1" fillId="0" borderId="14" xfId="0" applyFont="1" applyBorder="1"/>
    <xf numFmtId="0" fontId="4" fillId="0" borderId="0" xfId="0" applyFont="1"/>
    <xf numFmtId="0" fontId="4" fillId="0" borderId="15" xfId="0" applyFont="1" applyBorder="1"/>
    <xf numFmtId="0" fontId="1" fillId="0" borderId="15" xfId="0" applyFont="1" applyBorder="1"/>
    <xf numFmtId="0" fontId="3" fillId="0" borderId="13" xfId="0" applyFont="1" applyBorder="1"/>
    <xf numFmtId="166" fontId="3" fillId="2" borderId="0" xfId="0" applyNumberFormat="1" applyFont="1" applyFill="1" applyProtection="1">
      <protection locked="0"/>
    </xf>
    <xf numFmtId="166" fontId="1" fillId="2" borderId="0" xfId="0" applyNumberFormat="1" applyFont="1" applyFill="1" applyProtection="1">
      <protection locked="0"/>
    </xf>
    <xf numFmtId="10" fontId="1" fillId="2" borderId="0" xfId="0" applyNumberFormat="1" applyFont="1" applyFill="1" applyProtection="1">
      <protection locked="0"/>
    </xf>
    <xf numFmtId="10" fontId="1" fillId="2" borderId="0" xfId="0" applyNumberFormat="1" applyFont="1" applyFill="1"/>
    <xf numFmtId="166" fontId="3" fillId="2" borderId="0" xfId="0" applyNumberFormat="1" applyFont="1" applyFill="1"/>
    <xf numFmtId="166" fontId="3" fillId="3" borderId="0" xfId="0" applyNumberFormat="1" applyFont="1" applyFill="1"/>
    <xf numFmtId="2" fontId="1" fillId="2" borderId="0" xfId="0" applyNumberFormat="1" applyFont="1" applyFill="1"/>
    <xf numFmtId="2" fontId="3" fillId="2" borderId="0" xfId="0" applyNumberFormat="1" applyFont="1" applyFill="1"/>
    <xf numFmtId="165" fontId="3" fillId="2" borderId="0" xfId="0" applyNumberFormat="1" applyFont="1" applyFill="1"/>
    <xf numFmtId="0" fontId="3" fillId="2" borderId="0" xfId="0" applyFont="1" applyFill="1" applyProtection="1">
      <protection locked="0"/>
    </xf>
    <xf numFmtId="10" fontId="3" fillId="2" borderId="0" xfId="0" applyNumberFormat="1" applyFont="1" applyFill="1"/>
    <xf numFmtId="1" fontId="1" fillId="0" borderId="0" xfId="0" applyNumberFormat="1" applyFont="1" applyFill="1"/>
    <xf numFmtId="0" fontId="1" fillId="0" borderId="13" xfId="0" applyFont="1" applyFill="1" applyBorder="1"/>
    <xf numFmtId="0" fontId="1" fillId="0" borderId="13" xfId="0" applyFont="1" applyBorder="1" applyAlignment="1">
      <alignment horizontal="left"/>
    </xf>
    <xf numFmtId="0" fontId="1" fillId="0" borderId="0" xfId="0" applyFont="1" applyProtection="1">
      <protection locked="0"/>
    </xf>
    <xf numFmtId="165" fontId="3" fillId="2" borderId="0" xfId="0" applyNumberFormat="1" applyFont="1" applyFill="1" applyProtection="1"/>
    <xf numFmtId="165" fontId="3" fillId="2" borderId="13" xfId="0" applyNumberFormat="1" applyFont="1" applyFill="1" applyBorder="1"/>
    <xf numFmtId="165" fontId="3" fillId="0" borderId="0" xfId="0" applyNumberFormat="1" applyFont="1" applyFill="1" applyBorder="1"/>
    <xf numFmtId="0" fontId="1" fillId="0" borderId="16" xfId="0" applyFont="1" applyBorder="1"/>
    <xf numFmtId="10" fontId="3" fillId="2" borderId="0" xfId="0" applyNumberFormat="1" applyFont="1" applyFill="1" applyBorder="1"/>
    <xf numFmtId="0" fontId="1" fillId="0" borderId="14" xfId="0" applyFont="1" applyFill="1" applyBorder="1"/>
    <xf numFmtId="165" fontId="3" fillId="2" borderId="14" xfId="0" applyNumberFormat="1" applyFont="1" applyFill="1" applyBorder="1"/>
    <xf numFmtId="10" fontId="3" fillId="2" borderId="14" xfId="0" applyNumberFormat="1" applyFont="1" applyFill="1" applyBorder="1"/>
    <xf numFmtId="0" fontId="3" fillId="0" borderId="17" xfId="0" applyFont="1" applyBorder="1" applyAlignment="1">
      <alignment horizontal="right"/>
    </xf>
    <xf numFmtId="0" fontId="3" fillId="0" borderId="18" xfId="0" applyFont="1" applyBorder="1" applyAlignment="1">
      <alignment horizontal="right"/>
    </xf>
    <xf numFmtId="0" fontId="1" fillId="0" borderId="19" xfId="0" applyFont="1" applyBorder="1"/>
    <xf numFmtId="3" fontId="1" fillId="0" borderId="20" xfId="0" applyNumberFormat="1" applyFont="1" applyBorder="1" applyProtection="1">
      <protection locked="0"/>
    </xf>
    <xf numFmtId="3" fontId="1" fillId="0" borderId="21" xfId="0" applyNumberFormat="1" applyFont="1" applyBorder="1" applyProtection="1">
      <protection locked="0"/>
    </xf>
    <xf numFmtId="3" fontId="3" fillId="2" borderId="22" xfId="0" applyNumberFormat="1" applyFont="1" applyFill="1" applyBorder="1"/>
    <xf numFmtId="0" fontId="1" fillId="0" borderId="23" xfId="0" applyFont="1" applyBorder="1"/>
    <xf numFmtId="3" fontId="1" fillId="0" borderId="24" xfId="0" applyNumberFormat="1" applyFont="1" applyBorder="1" applyProtection="1">
      <protection locked="0"/>
    </xf>
    <xf numFmtId="3" fontId="1" fillId="0" borderId="25" xfId="0" applyNumberFormat="1" applyFont="1" applyBorder="1" applyProtection="1">
      <protection locked="0"/>
    </xf>
    <xf numFmtId="3" fontId="3" fillId="2" borderId="26" xfId="0" applyNumberFormat="1" applyFont="1" applyFill="1" applyBorder="1"/>
    <xf numFmtId="0" fontId="1" fillId="0" borderId="27" xfId="0" applyFont="1" applyBorder="1"/>
    <xf numFmtId="3" fontId="1" fillId="0" borderId="28" xfId="0" applyNumberFormat="1" applyFont="1" applyBorder="1" applyProtection="1">
      <protection locked="0"/>
    </xf>
    <xf numFmtId="3" fontId="1" fillId="0" borderId="29" xfId="0" applyNumberFormat="1" applyFont="1" applyBorder="1" applyProtection="1">
      <protection locked="0"/>
    </xf>
    <xf numFmtId="3" fontId="3" fillId="2" borderId="12" xfId="0" applyNumberFormat="1" applyFont="1" applyFill="1" applyBorder="1"/>
    <xf numFmtId="0" fontId="3" fillId="0" borderId="15" xfId="0" applyFont="1" applyBorder="1"/>
    <xf numFmtId="3" fontId="3" fillId="2" borderId="30" xfId="0" applyNumberFormat="1" applyFont="1" applyFill="1" applyBorder="1"/>
    <xf numFmtId="3" fontId="3" fillId="2" borderId="31" xfId="0" applyNumberFormat="1" applyFont="1" applyFill="1" applyBorder="1"/>
    <xf numFmtId="3" fontId="3" fillId="2" borderId="32" xfId="0" applyNumberFormat="1" applyFont="1" applyFill="1" applyBorder="1"/>
    <xf numFmtId="0" fontId="3" fillId="0" borderId="13" xfId="0" applyFont="1" applyBorder="1" applyAlignment="1">
      <alignment horizontal="right"/>
    </xf>
    <xf numFmtId="0" fontId="1" fillId="0" borderId="33" xfId="0" applyFont="1" applyBorder="1"/>
    <xf numFmtId="3" fontId="1" fillId="0" borderId="34" xfId="0" applyNumberFormat="1" applyFont="1" applyBorder="1" applyProtection="1">
      <protection locked="0"/>
    </xf>
    <xf numFmtId="3" fontId="1" fillId="0" borderId="35" xfId="0" applyNumberFormat="1" applyFont="1" applyBorder="1" applyProtection="1">
      <protection locked="0"/>
    </xf>
    <xf numFmtId="0" fontId="4" fillId="0" borderId="19" xfId="0" applyFont="1" applyBorder="1"/>
    <xf numFmtId="0" fontId="4" fillId="0" borderId="20" xfId="0" applyFont="1" applyBorder="1"/>
    <xf numFmtId="0" fontId="4" fillId="0" borderId="21" xfId="0" applyFont="1" applyBorder="1"/>
    <xf numFmtId="0" fontId="7" fillId="0" borderId="26" xfId="0" applyFont="1" applyFill="1" applyBorder="1"/>
    <xf numFmtId="0" fontId="1" fillId="0" borderId="36" xfId="0" applyFont="1" applyBorder="1"/>
    <xf numFmtId="3" fontId="7" fillId="2" borderId="30" xfId="0" applyNumberFormat="1" applyFont="1" applyFill="1" applyBorder="1"/>
    <xf numFmtId="3" fontId="7" fillId="2" borderId="32" xfId="0" applyNumberFormat="1" applyFont="1" applyFill="1" applyBorder="1"/>
    <xf numFmtId="0" fontId="7" fillId="0" borderId="0" xfId="0" applyFont="1" applyFill="1" applyBorder="1"/>
    <xf numFmtId="0" fontId="1" fillId="0" borderId="37" xfId="0" applyFont="1" applyBorder="1"/>
    <xf numFmtId="1" fontId="1" fillId="0" borderId="38" xfId="0" applyNumberFormat="1" applyFont="1" applyBorder="1" applyProtection="1">
      <protection locked="0"/>
    </xf>
    <xf numFmtId="1" fontId="1" fillId="0" borderId="39" xfId="0" applyNumberFormat="1" applyFont="1" applyBorder="1" applyProtection="1">
      <protection locked="0"/>
    </xf>
    <xf numFmtId="1" fontId="1" fillId="0" borderId="40" xfId="0" applyNumberFormat="1" applyFont="1" applyBorder="1" applyProtection="1">
      <protection locked="0"/>
    </xf>
    <xf numFmtId="1" fontId="3" fillId="2" borderId="41" xfId="0" applyNumberFormat="1" applyFont="1" applyFill="1" applyBorder="1"/>
    <xf numFmtId="1" fontId="1" fillId="0" borderId="24" xfId="0" applyNumberFormat="1" applyFont="1" applyBorder="1" applyProtection="1">
      <protection locked="0"/>
    </xf>
    <xf numFmtId="1" fontId="1" fillId="0" borderId="25" xfId="0" applyNumberFormat="1" applyFont="1" applyBorder="1" applyProtection="1">
      <protection locked="0"/>
    </xf>
    <xf numFmtId="1" fontId="1" fillId="0" borderId="42" xfId="0" applyNumberFormat="1" applyFont="1" applyBorder="1" applyProtection="1">
      <protection locked="0"/>
    </xf>
    <xf numFmtId="1" fontId="3" fillId="2" borderId="26" xfId="0" applyNumberFormat="1" applyFont="1" applyFill="1" applyBorder="1"/>
    <xf numFmtId="1" fontId="1" fillId="0" borderId="28" xfId="0" applyNumberFormat="1" applyFont="1" applyBorder="1" applyProtection="1">
      <protection locked="0"/>
    </xf>
    <xf numFmtId="1" fontId="1" fillId="0" borderId="29" xfId="0" applyNumberFormat="1" applyFont="1" applyBorder="1" applyProtection="1">
      <protection locked="0"/>
    </xf>
    <xf numFmtId="1" fontId="1" fillId="0" borderId="43" xfId="0" applyNumberFormat="1" applyFont="1" applyBorder="1" applyProtection="1">
      <protection locked="0"/>
    </xf>
    <xf numFmtId="1" fontId="7" fillId="2" borderId="30" xfId="0" applyNumberFormat="1" applyFont="1" applyFill="1" applyBorder="1"/>
    <xf numFmtId="1" fontId="7" fillId="2" borderId="32" xfId="0" applyNumberFormat="1" applyFont="1" applyFill="1" applyBorder="1"/>
    <xf numFmtId="0" fontId="3" fillId="0" borderId="14" xfId="0" applyFont="1" applyBorder="1"/>
    <xf numFmtId="1" fontId="3" fillId="2" borderId="44" xfId="0" applyNumberFormat="1" applyFont="1" applyFill="1" applyBorder="1"/>
    <xf numFmtId="0" fontId="2" fillId="0" borderId="0" xfId="0" applyFont="1" applyBorder="1" applyAlignment="1">
      <alignment horizontal="center"/>
    </xf>
    <xf numFmtId="0" fontId="1"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b="1" i="0" u="none" strike="noStrike" baseline="0">
                <a:solidFill>
                  <a:srgbClr val="000000"/>
                </a:solidFill>
                <a:latin typeface="Times New Roman"/>
                <a:ea typeface="Times New Roman"/>
                <a:cs typeface="Times New Roman"/>
              </a:defRPr>
            </a:pPr>
            <a:r>
              <a:rPr lang="en-US"/>
              <a:t>Target to Actual Sales</a:t>
            </a:r>
          </a:p>
        </c:rich>
      </c:tx>
      <c:layout>
        <c:manualLayout>
          <c:xMode val="edge"/>
          <c:yMode val="edge"/>
          <c:x val="0.28033472803347281"/>
          <c:y val="5.4054054054054057E-2"/>
        </c:manualLayout>
      </c:layout>
      <c:overlay val="0"/>
      <c:spPr>
        <a:noFill/>
        <a:ln w="25400">
          <a:noFill/>
        </a:ln>
      </c:spPr>
    </c:title>
    <c:autoTitleDeleted val="0"/>
    <c:view3D>
      <c:rotX val="19"/>
      <c:hPercent val="63"/>
      <c:rotY val="37"/>
      <c:depthPercent val="100"/>
      <c:rAngAx val="1"/>
    </c:view3D>
    <c:floor>
      <c:thickness val="0"/>
      <c:spPr>
        <a:solidFill>
          <a:srgbClr val="C0C0C0"/>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9.2050209205020925E-2"/>
          <c:y val="0.23648726670471754"/>
          <c:w val="0.62343096234309625"/>
          <c:h val="0.59459655628614694"/>
        </c:manualLayout>
      </c:layout>
      <c:bar3DChart>
        <c:barDir val="col"/>
        <c:grouping val="clustered"/>
        <c:varyColors val="0"/>
        <c:ser>
          <c:idx val="0"/>
          <c:order val="0"/>
          <c:tx>
            <c:v>Target</c:v>
          </c:tx>
          <c:spPr>
            <a:solidFill>
              <a:srgbClr val="9999FF"/>
            </a:solidFill>
            <a:ln w="12700">
              <a:solidFill>
                <a:srgbClr val="000000"/>
              </a:solidFill>
              <a:prstDash val="solid"/>
            </a:ln>
          </c:spPr>
          <c:invertIfNegative val="0"/>
          <c:cat>
            <c:numRef>
              <c:f>'[1]3. Financial Goals'!$H$36:$H$42</c:f>
              <c:numCache>
                <c:formatCode>General</c:formatCode>
                <c:ptCount val="7"/>
              </c:numCache>
            </c:numRef>
          </c:cat>
          <c:val>
            <c:numRef>
              <c:f>'[1]3. Financial Goals'!$F$24</c:f>
              <c:numCache>
                <c:formatCode>General</c:formatCode>
                <c:ptCount val="1"/>
                <c:pt idx="0">
                  <c:v>23.547880690737834</c:v>
                </c:pt>
              </c:numCache>
            </c:numRef>
          </c:val>
        </c:ser>
        <c:ser>
          <c:idx val="1"/>
          <c:order val="1"/>
          <c:tx>
            <c:v>Actual</c:v>
          </c:tx>
          <c:spPr>
            <a:solidFill>
              <a:srgbClr val="993366"/>
            </a:solidFill>
            <a:ln w="12700">
              <a:solidFill>
                <a:srgbClr val="000000"/>
              </a:solidFill>
              <a:prstDash val="solid"/>
            </a:ln>
          </c:spPr>
          <c:invertIfNegative val="0"/>
          <c:cat>
            <c:numRef>
              <c:f>'[1]3. Financial Goals'!$H$36:$H$42</c:f>
              <c:numCache>
                <c:formatCode>General</c:formatCode>
                <c:ptCount val="7"/>
              </c:numCache>
            </c:numRef>
          </c:cat>
          <c:val>
            <c:numRef>
              <c:f>'[1]3. Financial Goals'!$M$28</c:f>
              <c:numCache>
                <c:formatCode>General</c:formatCode>
                <c:ptCount val="1"/>
                <c:pt idx="0">
                  <c:v>5</c:v>
                </c:pt>
              </c:numCache>
            </c:numRef>
          </c:val>
        </c:ser>
        <c:dLbls>
          <c:showLegendKey val="0"/>
          <c:showVal val="0"/>
          <c:showCatName val="0"/>
          <c:showSerName val="0"/>
          <c:showPercent val="0"/>
          <c:showBubbleSize val="0"/>
        </c:dLbls>
        <c:gapWidth val="150"/>
        <c:shape val="box"/>
        <c:axId val="160781392"/>
        <c:axId val="160782176"/>
        <c:axId val="0"/>
      </c:bar3DChart>
      <c:catAx>
        <c:axId val="160781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60782176"/>
        <c:crosses val="autoZero"/>
        <c:auto val="1"/>
        <c:lblAlgn val="ctr"/>
        <c:lblOffset val="100"/>
        <c:tickLblSkip val="1"/>
        <c:tickMarkSkip val="1"/>
        <c:noMultiLvlLbl val="0"/>
      </c:catAx>
      <c:valAx>
        <c:axId val="160782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Times New Roman"/>
                <a:ea typeface="Times New Roman"/>
                <a:cs typeface="Times New Roman"/>
              </a:defRPr>
            </a:pPr>
            <a:endParaRPr lang="en-US"/>
          </a:p>
        </c:txPr>
        <c:crossAx val="160781392"/>
        <c:crosses val="autoZero"/>
        <c:crossBetween val="between"/>
      </c:valAx>
      <c:spPr>
        <a:noFill/>
        <a:ln w="25400">
          <a:noFill/>
        </a:ln>
      </c:spPr>
    </c:plotArea>
    <c:legend>
      <c:legendPos val="r"/>
      <c:layout>
        <c:manualLayout>
          <c:xMode val="edge"/>
          <c:yMode val="edge"/>
          <c:x val="0.75732217573221761"/>
          <c:y val="0.34459601333617079"/>
          <c:w val="0.20502092050209209"/>
          <c:h val="0.3243257430659005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30193</xdr:rowOff>
    </xdr:from>
    <xdr:to>
      <xdr:col>4</xdr:col>
      <xdr:colOff>994486</xdr:colOff>
      <xdr:row>5</xdr:row>
      <xdr:rowOff>103156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0193"/>
          <a:ext cx="1613611" cy="920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381000</xdr:colOff>
      <xdr:row>34</xdr:row>
      <xdr:rowOff>47625</xdr:rowOff>
    </xdr:from>
    <xdr:to>
      <xdr:col>13</xdr:col>
      <xdr:colOff>9525</xdr:colOff>
      <xdr:row>42</xdr:row>
      <xdr:rowOff>142875</xdr:rowOff>
    </xdr:to>
    <xdr:graphicFrame macro="">
      <xdr:nvGraphicFramePr>
        <xdr:cNvPr id="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rown/AppData/Local/Microsoft/Windows/Temporary%20Internet%20Files/Content.Outlook/6XS74Y80/08%20Business_Plan_-_Agent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ver"/>
      <sheetName val="3. Financial Goals"/>
      <sheetName val="4. Prospecting Goals"/>
      <sheetName val="5. Education"/>
      <sheetName val="6. Budget"/>
      <sheetName val="7. Data Entry"/>
      <sheetName val="8. Charts"/>
      <sheetName val="9. Tax"/>
    </sheetNames>
    <sheetDataSet>
      <sheetData sheetId="0" refreshError="1"/>
      <sheetData sheetId="1">
        <row r="14">
          <cell r="B14" t="str">
            <v>Type Your Name Here</v>
          </cell>
        </row>
        <row r="16">
          <cell r="B16" t="str">
            <v>Calendar Year</v>
          </cell>
        </row>
        <row r="18">
          <cell r="B18" t="str">
            <v>Type Date Here</v>
          </cell>
        </row>
      </sheetData>
      <sheetData sheetId="2">
        <row r="24">
          <cell r="F24">
            <v>23.547880690737834</v>
          </cell>
        </row>
        <row r="28">
          <cell r="M28">
            <v>5</v>
          </cell>
        </row>
        <row r="29">
          <cell r="F29">
            <v>4</v>
          </cell>
        </row>
        <row r="36">
          <cell r="F36">
            <v>10</v>
          </cell>
        </row>
      </sheetData>
      <sheetData sheetId="3">
        <row r="46">
          <cell r="F46">
            <v>0</v>
          </cell>
        </row>
      </sheetData>
      <sheetData sheetId="4">
        <row r="43">
          <cell r="F43">
            <v>0</v>
          </cell>
          <cell r="M43">
            <v>0</v>
          </cell>
        </row>
      </sheetData>
      <sheetData sheetId="5">
        <row r="27">
          <cell r="C27" t="str">
            <v>Cell Phone</v>
          </cell>
        </row>
        <row r="28">
          <cell r="C28" t="str">
            <v>Miscellaneous 2</v>
          </cell>
        </row>
        <row r="29">
          <cell r="C29" t="str">
            <v>Miscellaneous 3</v>
          </cell>
        </row>
        <row r="30">
          <cell r="C30" t="str">
            <v>Miscellaneous 4</v>
          </cell>
        </row>
        <row r="31">
          <cell r="C31" t="str">
            <v>Miscellaneous 5</v>
          </cell>
        </row>
        <row r="32">
          <cell r="C32" t="str">
            <v>Miscellaneous 6</v>
          </cell>
        </row>
        <row r="33">
          <cell r="C33" t="str">
            <v>Miscellaneous 7</v>
          </cell>
        </row>
        <row r="34">
          <cell r="C34" t="str">
            <v>Miscellaneous 8</v>
          </cell>
        </row>
        <row r="35">
          <cell r="C35" t="str">
            <v>Miscellaneous 9</v>
          </cell>
        </row>
        <row r="36">
          <cell r="C36" t="str">
            <v>Miscellaneous 10</v>
          </cell>
        </row>
      </sheetData>
      <sheetData sheetId="6">
        <row r="7">
          <cell r="C7" t="str">
            <v>B.o.B</v>
          </cell>
        </row>
        <row r="12">
          <cell r="R12">
            <v>0</v>
          </cell>
        </row>
        <row r="20">
          <cell r="R20">
            <v>0</v>
          </cell>
        </row>
        <row r="28">
          <cell r="R28">
            <v>5</v>
          </cell>
        </row>
        <row r="33">
          <cell r="R33">
            <v>0</v>
          </cell>
        </row>
        <row r="34">
          <cell r="R34">
            <v>0</v>
          </cell>
        </row>
        <row r="35">
          <cell r="R35">
            <v>0</v>
          </cell>
        </row>
        <row r="39">
          <cell r="R39">
            <v>0</v>
          </cell>
        </row>
        <row r="40">
          <cell r="R40">
            <v>0</v>
          </cell>
        </row>
        <row r="46">
          <cell r="R46">
            <v>0</v>
          </cell>
        </row>
        <row r="47">
          <cell r="R47">
            <v>0</v>
          </cell>
        </row>
        <row r="48">
          <cell r="R48">
            <v>0</v>
          </cell>
        </row>
        <row r="49">
          <cell r="R49">
            <v>0</v>
          </cell>
        </row>
        <row r="50">
          <cell r="R50">
            <v>0</v>
          </cell>
        </row>
        <row r="54">
          <cell r="R54">
            <v>0</v>
          </cell>
        </row>
        <row r="56">
          <cell r="R56">
            <v>0</v>
          </cell>
        </row>
        <row r="57">
          <cell r="R57">
            <v>0</v>
          </cell>
        </row>
        <row r="58">
          <cell r="R58">
            <v>0</v>
          </cell>
        </row>
        <row r="59">
          <cell r="D59" t="str">
            <v>Cell Phone</v>
          </cell>
          <cell r="R59">
            <v>0</v>
          </cell>
        </row>
        <row r="60">
          <cell r="D60" t="str">
            <v>Miscellaneous 2</v>
          </cell>
          <cell r="R60">
            <v>0</v>
          </cell>
        </row>
        <row r="61">
          <cell r="D61" t="str">
            <v>Miscellaneous 3</v>
          </cell>
          <cell r="R61">
            <v>0</v>
          </cell>
        </row>
        <row r="62">
          <cell r="D62" t="str">
            <v>Miscellaneous 4</v>
          </cell>
          <cell r="R62">
            <v>0</v>
          </cell>
        </row>
        <row r="63">
          <cell r="D63" t="str">
            <v>Miscellaneous 5</v>
          </cell>
          <cell r="R63">
            <v>0</v>
          </cell>
        </row>
        <row r="64">
          <cell r="D64" t="str">
            <v>Miscellaneous 6</v>
          </cell>
          <cell r="R64">
            <v>0</v>
          </cell>
        </row>
        <row r="65">
          <cell r="D65" t="str">
            <v>Miscellaneous 7</v>
          </cell>
          <cell r="R65">
            <v>0</v>
          </cell>
        </row>
        <row r="66">
          <cell r="D66" t="str">
            <v>Miscellaneous 8</v>
          </cell>
          <cell r="R66">
            <v>0</v>
          </cell>
        </row>
        <row r="67">
          <cell r="D67" t="str">
            <v>Miscellaneous 9</v>
          </cell>
          <cell r="R67">
            <v>0</v>
          </cell>
        </row>
        <row r="68">
          <cell r="D68" t="str">
            <v>Miscellaneous 10</v>
          </cell>
          <cell r="R68">
            <v>0</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51"/>
  <sheetViews>
    <sheetView topLeftCell="A43" workbookViewId="0">
      <selection activeCell="R7" sqref="R7"/>
    </sheetView>
  </sheetViews>
  <sheetFormatPr defaultRowHeight="12.75" x14ac:dyDescent="0.2"/>
  <cols>
    <col min="1" max="1" width="1.7109375" style="1" customWidth="1"/>
    <col min="2" max="4" width="2.7109375" style="1" customWidth="1"/>
    <col min="5" max="5" width="17.7109375" style="1" customWidth="1"/>
    <col min="6" max="6" width="10.7109375" style="1" customWidth="1"/>
    <col min="7" max="8" width="5.7109375" style="1" customWidth="1"/>
    <col min="9" max="11" width="2.7109375" style="1" customWidth="1"/>
    <col min="12" max="12" width="17.7109375" style="1" customWidth="1"/>
    <col min="13" max="13" width="10.7109375" style="1" customWidth="1"/>
    <col min="14" max="14" width="2.7109375" style="1" customWidth="1"/>
    <col min="15" max="256" width="9.140625" style="1"/>
    <col min="257" max="257" width="1.7109375" style="1" customWidth="1"/>
    <col min="258" max="260" width="2.7109375" style="1" customWidth="1"/>
    <col min="261" max="261" width="17.7109375" style="1" customWidth="1"/>
    <col min="262" max="262" width="10.7109375" style="1" customWidth="1"/>
    <col min="263" max="264" width="5.7109375" style="1" customWidth="1"/>
    <col min="265" max="267" width="2.7109375" style="1" customWidth="1"/>
    <col min="268" max="268" width="17.7109375" style="1" customWidth="1"/>
    <col min="269" max="269" width="10.7109375" style="1" customWidth="1"/>
    <col min="270" max="270" width="2.7109375" style="1" customWidth="1"/>
    <col min="271" max="512" width="9.140625" style="1"/>
    <col min="513" max="513" width="1.7109375" style="1" customWidth="1"/>
    <col min="514" max="516" width="2.7109375" style="1" customWidth="1"/>
    <col min="517" max="517" width="17.7109375" style="1" customWidth="1"/>
    <col min="518" max="518" width="10.7109375" style="1" customWidth="1"/>
    <col min="519" max="520" width="5.7109375" style="1" customWidth="1"/>
    <col min="521" max="523" width="2.7109375" style="1" customWidth="1"/>
    <col min="524" max="524" width="17.7109375" style="1" customWidth="1"/>
    <col min="525" max="525" width="10.7109375" style="1" customWidth="1"/>
    <col min="526" max="526" width="2.7109375" style="1" customWidth="1"/>
    <col min="527" max="768" width="9.140625" style="1"/>
    <col min="769" max="769" width="1.7109375" style="1" customWidth="1"/>
    <col min="770" max="772" width="2.7109375" style="1" customWidth="1"/>
    <col min="773" max="773" width="17.7109375" style="1" customWidth="1"/>
    <col min="774" max="774" width="10.7109375" style="1" customWidth="1"/>
    <col min="775" max="776" width="5.7109375" style="1" customWidth="1"/>
    <col min="777" max="779" width="2.7109375" style="1" customWidth="1"/>
    <col min="780" max="780" width="17.7109375" style="1" customWidth="1"/>
    <col min="781" max="781" width="10.7109375" style="1" customWidth="1"/>
    <col min="782" max="782" width="2.7109375" style="1" customWidth="1"/>
    <col min="783" max="1024" width="9.140625" style="1"/>
    <col min="1025" max="1025" width="1.7109375" style="1" customWidth="1"/>
    <col min="1026" max="1028" width="2.7109375" style="1" customWidth="1"/>
    <col min="1029" max="1029" width="17.7109375" style="1" customWidth="1"/>
    <col min="1030" max="1030" width="10.7109375" style="1" customWidth="1"/>
    <col min="1031" max="1032" width="5.7109375" style="1" customWidth="1"/>
    <col min="1033" max="1035" width="2.7109375" style="1" customWidth="1"/>
    <col min="1036" max="1036" width="17.7109375" style="1" customWidth="1"/>
    <col min="1037" max="1037" width="10.7109375" style="1" customWidth="1"/>
    <col min="1038" max="1038" width="2.7109375" style="1" customWidth="1"/>
    <col min="1039" max="1280" width="9.140625" style="1"/>
    <col min="1281" max="1281" width="1.7109375" style="1" customWidth="1"/>
    <col min="1282" max="1284" width="2.7109375" style="1" customWidth="1"/>
    <col min="1285" max="1285" width="17.7109375" style="1" customWidth="1"/>
    <col min="1286" max="1286" width="10.7109375" style="1" customWidth="1"/>
    <col min="1287" max="1288" width="5.7109375" style="1" customWidth="1"/>
    <col min="1289" max="1291" width="2.7109375" style="1" customWidth="1"/>
    <col min="1292" max="1292" width="17.7109375" style="1" customWidth="1"/>
    <col min="1293" max="1293" width="10.7109375" style="1" customWidth="1"/>
    <col min="1294" max="1294" width="2.7109375" style="1" customWidth="1"/>
    <col min="1295" max="1536" width="9.140625" style="1"/>
    <col min="1537" max="1537" width="1.7109375" style="1" customWidth="1"/>
    <col min="1538" max="1540" width="2.7109375" style="1" customWidth="1"/>
    <col min="1541" max="1541" width="17.7109375" style="1" customWidth="1"/>
    <col min="1542" max="1542" width="10.7109375" style="1" customWidth="1"/>
    <col min="1543" max="1544" width="5.7109375" style="1" customWidth="1"/>
    <col min="1545" max="1547" width="2.7109375" style="1" customWidth="1"/>
    <col min="1548" max="1548" width="17.7109375" style="1" customWidth="1"/>
    <col min="1549" max="1549" width="10.7109375" style="1" customWidth="1"/>
    <col min="1550" max="1550" width="2.7109375" style="1" customWidth="1"/>
    <col min="1551" max="1792" width="9.140625" style="1"/>
    <col min="1793" max="1793" width="1.7109375" style="1" customWidth="1"/>
    <col min="1794" max="1796" width="2.7109375" style="1" customWidth="1"/>
    <col min="1797" max="1797" width="17.7109375" style="1" customWidth="1"/>
    <col min="1798" max="1798" width="10.7109375" style="1" customWidth="1"/>
    <col min="1799" max="1800" width="5.7109375" style="1" customWidth="1"/>
    <col min="1801" max="1803" width="2.7109375" style="1" customWidth="1"/>
    <col min="1804" max="1804" width="17.7109375" style="1" customWidth="1"/>
    <col min="1805" max="1805" width="10.7109375" style="1" customWidth="1"/>
    <col min="1806" max="1806" width="2.7109375" style="1" customWidth="1"/>
    <col min="1807" max="2048" width="9.140625" style="1"/>
    <col min="2049" max="2049" width="1.7109375" style="1" customWidth="1"/>
    <col min="2050" max="2052" width="2.7109375" style="1" customWidth="1"/>
    <col min="2053" max="2053" width="17.7109375" style="1" customWidth="1"/>
    <col min="2054" max="2054" width="10.7109375" style="1" customWidth="1"/>
    <col min="2055" max="2056" width="5.7109375" style="1" customWidth="1"/>
    <col min="2057" max="2059" width="2.7109375" style="1" customWidth="1"/>
    <col min="2060" max="2060" width="17.7109375" style="1" customWidth="1"/>
    <col min="2061" max="2061" width="10.7109375" style="1" customWidth="1"/>
    <col min="2062" max="2062" width="2.7109375" style="1" customWidth="1"/>
    <col min="2063" max="2304" width="9.140625" style="1"/>
    <col min="2305" max="2305" width="1.7109375" style="1" customWidth="1"/>
    <col min="2306" max="2308" width="2.7109375" style="1" customWidth="1"/>
    <col min="2309" max="2309" width="17.7109375" style="1" customWidth="1"/>
    <col min="2310" max="2310" width="10.7109375" style="1" customWidth="1"/>
    <col min="2311" max="2312" width="5.7109375" style="1" customWidth="1"/>
    <col min="2313" max="2315" width="2.7109375" style="1" customWidth="1"/>
    <col min="2316" max="2316" width="17.7109375" style="1" customWidth="1"/>
    <col min="2317" max="2317" width="10.7109375" style="1" customWidth="1"/>
    <col min="2318" max="2318" width="2.7109375" style="1" customWidth="1"/>
    <col min="2319" max="2560" width="9.140625" style="1"/>
    <col min="2561" max="2561" width="1.7109375" style="1" customWidth="1"/>
    <col min="2562" max="2564" width="2.7109375" style="1" customWidth="1"/>
    <col min="2565" max="2565" width="17.7109375" style="1" customWidth="1"/>
    <col min="2566" max="2566" width="10.7109375" style="1" customWidth="1"/>
    <col min="2567" max="2568" width="5.7109375" style="1" customWidth="1"/>
    <col min="2569" max="2571" width="2.7109375" style="1" customWidth="1"/>
    <col min="2572" max="2572" width="17.7109375" style="1" customWidth="1"/>
    <col min="2573" max="2573" width="10.7109375" style="1" customWidth="1"/>
    <col min="2574" max="2574" width="2.7109375" style="1" customWidth="1"/>
    <col min="2575" max="2816" width="9.140625" style="1"/>
    <col min="2817" max="2817" width="1.7109375" style="1" customWidth="1"/>
    <col min="2818" max="2820" width="2.7109375" style="1" customWidth="1"/>
    <col min="2821" max="2821" width="17.7109375" style="1" customWidth="1"/>
    <col min="2822" max="2822" width="10.7109375" style="1" customWidth="1"/>
    <col min="2823" max="2824" width="5.7109375" style="1" customWidth="1"/>
    <col min="2825" max="2827" width="2.7109375" style="1" customWidth="1"/>
    <col min="2828" max="2828" width="17.7109375" style="1" customWidth="1"/>
    <col min="2829" max="2829" width="10.7109375" style="1" customWidth="1"/>
    <col min="2830" max="2830" width="2.7109375" style="1" customWidth="1"/>
    <col min="2831" max="3072" width="9.140625" style="1"/>
    <col min="3073" max="3073" width="1.7109375" style="1" customWidth="1"/>
    <col min="3074" max="3076" width="2.7109375" style="1" customWidth="1"/>
    <col min="3077" max="3077" width="17.7109375" style="1" customWidth="1"/>
    <col min="3078" max="3078" width="10.7109375" style="1" customWidth="1"/>
    <col min="3079" max="3080" width="5.7109375" style="1" customWidth="1"/>
    <col min="3081" max="3083" width="2.7109375" style="1" customWidth="1"/>
    <col min="3084" max="3084" width="17.7109375" style="1" customWidth="1"/>
    <col min="3085" max="3085" width="10.7109375" style="1" customWidth="1"/>
    <col min="3086" max="3086" width="2.7109375" style="1" customWidth="1"/>
    <col min="3087" max="3328" width="9.140625" style="1"/>
    <col min="3329" max="3329" width="1.7109375" style="1" customWidth="1"/>
    <col min="3330" max="3332" width="2.7109375" style="1" customWidth="1"/>
    <col min="3333" max="3333" width="17.7109375" style="1" customWidth="1"/>
    <col min="3334" max="3334" width="10.7109375" style="1" customWidth="1"/>
    <col min="3335" max="3336" width="5.7109375" style="1" customWidth="1"/>
    <col min="3337" max="3339" width="2.7109375" style="1" customWidth="1"/>
    <col min="3340" max="3340" width="17.7109375" style="1" customWidth="1"/>
    <col min="3341" max="3341" width="10.7109375" style="1" customWidth="1"/>
    <col min="3342" max="3342" width="2.7109375" style="1" customWidth="1"/>
    <col min="3343" max="3584" width="9.140625" style="1"/>
    <col min="3585" max="3585" width="1.7109375" style="1" customWidth="1"/>
    <col min="3586" max="3588" width="2.7109375" style="1" customWidth="1"/>
    <col min="3589" max="3589" width="17.7109375" style="1" customWidth="1"/>
    <col min="3590" max="3590" width="10.7109375" style="1" customWidth="1"/>
    <col min="3591" max="3592" width="5.7109375" style="1" customWidth="1"/>
    <col min="3593" max="3595" width="2.7109375" style="1" customWidth="1"/>
    <col min="3596" max="3596" width="17.7109375" style="1" customWidth="1"/>
    <col min="3597" max="3597" width="10.7109375" style="1" customWidth="1"/>
    <col min="3598" max="3598" width="2.7109375" style="1" customWidth="1"/>
    <col min="3599" max="3840" width="9.140625" style="1"/>
    <col min="3841" max="3841" width="1.7109375" style="1" customWidth="1"/>
    <col min="3842" max="3844" width="2.7109375" style="1" customWidth="1"/>
    <col min="3845" max="3845" width="17.7109375" style="1" customWidth="1"/>
    <col min="3846" max="3846" width="10.7109375" style="1" customWidth="1"/>
    <col min="3847" max="3848" width="5.7109375" style="1" customWidth="1"/>
    <col min="3849" max="3851" width="2.7109375" style="1" customWidth="1"/>
    <col min="3852" max="3852" width="17.7109375" style="1" customWidth="1"/>
    <col min="3853" max="3853" width="10.7109375" style="1" customWidth="1"/>
    <col min="3854" max="3854" width="2.7109375" style="1" customWidth="1"/>
    <col min="3855" max="4096" width="9.140625" style="1"/>
    <col min="4097" max="4097" width="1.7109375" style="1" customWidth="1"/>
    <col min="4098" max="4100" width="2.7109375" style="1" customWidth="1"/>
    <col min="4101" max="4101" width="17.7109375" style="1" customWidth="1"/>
    <col min="4102" max="4102" width="10.7109375" style="1" customWidth="1"/>
    <col min="4103" max="4104" width="5.7109375" style="1" customWidth="1"/>
    <col min="4105" max="4107" width="2.7109375" style="1" customWidth="1"/>
    <col min="4108" max="4108" width="17.7109375" style="1" customWidth="1"/>
    <col min="4109" max="4109" width="10.7109375" style="1" customWidth="1"/>
    <col min="4110" max="4110" width="2.7109375" style="1" customWidth="1"/>
    <col min="4111" max="4352" width="9.140625" style="1"/>
    <col min="4353" max="4353" width="1.7109375" style="1" customWidth="1"/>
    <col min="4354" max="4356" width="2.7109375" style="1" customWidth="1"/>
    <col min="4357" max="4357" width="17.7109375" style="1" customWidth="1"/>
    <col min="4358" max="4358" width="10.7109375" style="1" customWidth="1"/>
    <col min="4359" max="4360" width="5.7109375" style="1" customWidth="1"/>
    <col min="4361" max="4363" width="2.7109375" style="1" customWidth="1"/>
    <col min="4364" max="4364" width="17.7109375" style="1" customWidth="1"/>
    <col min="4365" max="4365" width="10.7109375" style="1" customWidth="1"/>
    <col min="4366" max="4366" width="2.7109375" style="1" customWidth="1"/>
    <col min="4367" max="4608" width="9.140625" style="1"/>
    <col min="4609" max="4609" width="1.7109375" style="1" customWidth="1"/>
    <col min="4610" max="4612" width="2.7109375" style="1" customWidth="1"/>
    <col min="4613" max="4613" width="17.7109375" style="1" customWidth="1"/>
    <col min="4614" max="4614" width="10.7109375" style="1" customWidth="1"/>
    <col min="4615" max="4616" width="5.7109375" style="1" customWidth="1"/>
    <col min="4617" max="4619" width="2.7109375" style="1" customWidth="1"/>
    <col min="4620" max="4620" width="17.7109375" style="1" customWidth="1"/>
    <col min="4621" max="4621" width="10.7109375" style="1" customWidth="1"/>
    <col min="4622" max="4622" width="2.7109375" style="1" customWidth="1"/>
    <col min="4623" max="4864" width="9.140625" style="1"/>
    <col min="4865" max="4865" width="1.7109375" style="1" customWidth="1"/>
    <col min="4866" max="4868" width="2.7109375" style="1" customWidth="1"/>
    <col min="4869" max="4869" width="17.7109375" style="1" customWidth="1"/>
    <col min="4870" max="4870" width="10.7109375" style="1" customWidth="1"/>
    <col min="4871" max="4872" width="5.7109375" style="1" customWidth="1"/>
    <col min="4873" max="4875" width="2.7109375" style="1" customWidth="1"/>
    <col min="4876" max="4876" width="17.7109375" style="1" customWidth="1"/>
    <col min="4877" max="4877" width="10.7109375" style="1" customWidth="1"/>
    <col min="4878" max="4878" width="2.7109375" style="1" customWidth="1"/>
    <col min="4879" max="5120" width="9.140625" style="1"/>
    <col min="5121" max="5121" width="1.7109375" style="1" customWidth="1"/>
    <col min="5122" max="5124" width="2.7109375" style="1" customWidth="1"/>
    <col min="5125" max="5125" width="17.7109375" style="1" customWidth="1"/>
    <col min="5126" max="5126" width="10.7109375" style="1" customWidth="1"/>
    <col min="5127" max="5128" width="5.7109375" style="1" customWidth="1"/>
    <col min="5129" max="5131" width="2.7109375" style="1" customWidth="1"/>
    <col min="5132" max="5132" width="17.7109375" style="1" customWidth="1"/>
    <col min="5133" max="5133" width="10.7109375" style="1" customWidth="1"/>
    <col min="5134" max="5134" width="2.7109375" style="1" customWidth="1"/>
    <col min="5135" max="5376" width="9.140625" style="1"/>
    <col min="5377" max="5377" width="1.7109375" style="1" customWidth="1"/>
    <col min="5378" max="5380" width="2.7109375" style="1" customWidth="1"/>
    <col min="5381" max="5381" width="17.7109375" style="1" customWidth="1"/>
    <col min="5382" max="5382" width="10.7109375" style="1" customWidth="1"/>
    <col min="5383" max="5384" width="5.7109375" style="1" customWidth="1"/>
    <col min="5385" max="5387" width="2.7109375" style="1" customWidth="1"/>
    <col min="5388" max="5388" width="17.7109375" style="1" customWidth="1"/>
    <col min="5389" max="5389" width="10.7109375" style="1" customWidth="1"/>
    <col min="5390" max="5390" width="2.7109375" style="1" customWidth="1"/>
    <col min="5391" max="5632" width="9.140625" style="1"/>
    <col min="5633" max="5633" width="1.7109375" style="1" customWidth="1"/>
    <col min="5634" max="5636" width="2.7109375" style="1" customWidth="1"/>
    <col min="5637" max="5637" width="17.7109375" style="1" customWidth="1"/>
    <col min="5638" max="5638" width="10.7109375" style="1" customWidth="1"/>
    <col min="5639" max="5640" width="5.7109375" style="1" customWidth="1"/>
    <col min="5641" max="5643" width="2.7109375" style="1" customWidth="1"/>
    <col min="5644" max="5644" width="17.7109375" style="1" customWidth="1"/>
    <col min="5645" max="5645" width="10.7109375" style="1" customWidth="1"/>
    <col min="5646" max="5646" width="2.7109375" style="1" customWidth="1"/>
    <col min="5647" max="5888" width="9.140625" style="1"/>
    <col min="5889" max="5889" width="1.7109375" style="1" customWidth="1"/>
    <col min="5890" max="5892" width="2.7109375" style="1" customWidth="1"/>
    <col min="5893" max="5893" width="17.7109375" style="1" customWidth="1"/>
    <col min="5894" max="5894" width="10.7109375" style="1" customWidth="1"/>
    <col min="5895" max="5896" width="5.7109375" style="1" customWidth="1"/>
    <col min="5897" max="5899" width="2.7109375" style="1" customWidth="1"/>
    <col min="5900" max="5900" width="17.7109375" style="1" customWidth="1"/>
    <col min="5901" max="5901" width="10.7109375" style="1" customWidth="1"/>
    <col min="5902" max="5902" width="2.7109375" style="1" customWidth="1"/>
    <col min="5903" max="6144" width="9.140625" style="1"/>
    <col min="6145" max="6145" width="1.7109375" style="1" customWidth="1"/>
    <col min="6146" max="6148" width="2.7109375" style="1" customWidth="1"/>
    <col min="6149" max="6149" width="17.7109375" style="1" customWidth="1"/>
    <col min="6150" max="6150" width="10.7109375" style="1" customWidth="1"/>
    <col min="6151" max="6152" width="5.7109375" style="1" customWidth="1"/>
    <col min="6153" max="6155" width="2.7109375" style="1" customWidth="1"/>
    <col min="6156" max="6156" width="17.7109375" style="1" customWidth="1"/>
    <col min="6157" max="6157" width="10.7109375" style="1" customWidth="1"/>
    <col min="6158" max="6158" width="2.7109375" style="1" customWidth="1"/>
    <col min="6159" max="6400" width="9.140625" style="1"/>
    <col min="6401" max="6401" width="1.7109375" style="1" customWidth="1"/>
    <col min="6402" max="6404" width="2.7109375" style="1" customWidth="1"/>
    <col min="6405" max="6405" width="17.7109375" style="1" customWidth="1"/>
    <col min="6406" max="6406" width="10.7109375" style="1" customWidth="1"/>
    <col min="6407" max="6408" width="5.7109375" style="1" customWidth="1"/>
    <col min="6409" max="6411" width="2.7109375" style="1" customWidth="1"/>
    <col min="6412" max="6412" width="17.7109375" style="1" customWidth="1"/>
    <col min="6413" max="6413" width="10.7109375" style="1" customWidth="1"/>
    <col min="6414" max="6414" width="2.7109375" style="1" customWidth="1"/>
    <col min="6415" max="6656" width="9.140625" style="1"/>
    <col min="6657" max="6657" width="1.7109375" style="1" customWidth="1"/>
    <col min="6658" max="6660" width="2.7109375" style="1" customWidth="1"/>
    <col min="6661" max="6661" width="17.7109375" style="1" customWidth="1"/>
    <col min="6662" max="6662" width="10.7109375" style="1" customWidth="1"/>
    <col min="6663" max="6664" width="5.7109375" style="1" customWidth="1"/>
    <col min="6665" max="6667" width="2.7109375" style="1" customWidth="1"/>
    <col min="6668" max="6668" width="17.7109375" style="1" customWidth="1"/>
    <col min="6669" max="6669" width="10.7109375" style="1" customWidth="1"/>
    <col min="6670" max="6670" width="2.7109375" style="1" customWidth="1"/>
    <col min="6671" max="6912" width="9.140625" style="1"/>
    <col min="6913" max="6913" width="1.7109375" style="1" customWidth="1"/>
    <col min="6914" max="6916" width="2.7109375" style="1" customWidth="1"/>
    <col min="6917" max="6917" width="17.7109375" style="1" customWidth="1"/>
    <col min="6918" max="6918" width="10.7109375" style="1" customWidth="1"/>
    <col min="6919" max="6920" width="5.7109375" style="1" customWidth="1"/>
    <col min="6921" max="6923" width="2.7109375" style="1" customWidth="1"/>
    <col min="6924" max="6924" width="17.7109375" style="1" customWidth="1"/>
    <col min="6925" max="6925" width="10.7109375" style="1" customWidth="1"/>
    <col min="6926" max="6926" width="2.7109375" style="1" customWidth="1"/>
    <col min="6927" max="7168" width="9.140625" style="1"/>
    <col min="7169" max="7169" width="1.7109375" style="1" customWidth="1"/>
    <col min="7170" max="7172" width="2.7109375" style="1" customWidth="1"/>
    <col min="7173" max="7173" width="17.7109375" style="1" customWidth="1"/>
    <col min="7174" max="7174" width="10.7109375" style="1" customWidth="1"/>
    <col min="7175" max="7176" width="5.7109375" style="1" customWidth="1"/>
    <col min="7177" max="7179" width="2.7109375" style="1" customWidth="1"/>
    <col min="7180" max="7180" width="17.7109375" style="1" customWidth="1"/>
    <col min="7181" max="7181" width="10.7109375" style="1" customWidth="1"/>
    <col min="7182" max="7182" width="2.7109375" style="1" customWidth="1"/>
    <col min="7183" max="7424" width="9.140625" style="1"/>
    <col min="7425" max="7425" width="1.7109375" style="1" customWidth="1"/>
    <col min="7426" max="7428" width="2.7109375" style="1" customWidth="1"/>
    <col min="7429" max="7429" width="17.7109375" style="1" customWidth="1"/>
    <col min="7430" max="7430" width="10.7109375" style="1" customWidth="1"/>
    <col min="7431" max="7432" width="5.7109375" style="1" customWidth="1"/>
    <col min="7433" max="7435" width="2.7109375" style="1" customWidth="1"/>
    <col min="7436" max="7436" width="17.7109375" style="1" customWidth="1"/>
    <col min="7437" max="7437" width="10.7109375" style="1" customWidth="1"/>
    <col min="7438" max="7438" width="2.7109375" style="1" customWidth="1"/>
    <col min="7439" max="7680" width="9.140625" style="1"/>
    <col min="7681" max="7681" width="1.7109375" style="1" customWidth="1"/>
    <col min="7682" max="7684" width="2.7109375" style="1" customWidth="1"/>
    <col min="7685" max="7685" width="17.7109375" style="1" customWidth="1"/>
    <col min="7686" max="7686" width="10.7109375" style="1" customWidth="1"/>
    <col min="7687" max="7688" width="5.7109375" style="1" customWidth="1"/>
    <col min="7689" max="7691" width="2.7109375" style="1" customWidth="1"/>
    <col min="7692" max="7692" width="17.7109375" style="1" customWidth="1"/>
    <col min="7693" max="7693" width="10.7109375" style="1" customWidth="1"/>
    <col min="7694" max="7694" width="2.7109375" style="1" customWidth="1"/>
    <col min="7695" max="7936" width="9.140625" style="1"/>
    <col min="7937" max="7937" width="1.7109375" style="1" customWidth="1"/>
    <col min="7938" max="7940" width="2.7109375" style="1" customWidth="1"/>
    <col min="7941" max="7941" width="17.7109375" style="1" customWidth="1"/>
    <col min="7942" max="7942" width="10.7109375" style="1" customWidth="1"/>
    <col min="7943" max="7944" width="5.7109375" style="1" customWidth="1"/>
    <col min="7945" max="7947" width="2.7109375" style="1" customWidth="1"/>
    <col min="7948" max="7948" width="17.7109375" style="1" customWidth="1"/>
    <col min="7949" max="7949" width="10.7109375" style="1" customWidth="1"/>
    <col min="7950" max="7950" width="2.7109375" style="1" customWidth="1"/>
    <col min="7951" max="8192" width="9.140625" style="1"/>
    <col min="8193" max="8193" width="1.7109375" style="1" customWidth="1"/>
    <col min="8194" max="8196" width="2.7109375" style="1" customWidth="1"/>
    <col min="8197" max="8197" width="17.7109375" style="1" customWidth="1"/>
    <col min="8198" max="8198" width="10.7109375" style="1" customWidth="1"/>
    <col min="8199" max="8200" width="5.7109375" style="1" customWidth="1"/>
    <col min="8201" max="8203" width="2.7109375" style="1" customWidth="1"/>
    <col min="8204" max="8204" width="17.7109375" style="1" customWidth="1"/>
    <col min="8205" max="8205" width="10.7109375" style="1" customWidth="1"/>
    <col min="8206" max="8206" width="2.7109375" style="1" customWidth="1"/>
    <col min="8207" max="8448" width="9.140625" style="1"/>
    <col min="8449" max="8449" width="1.7109375" style="1" customWidth="1"/>
    <col min="8450" max="8452" width="2.7109375" style="1" customWidth="1"/>
    <col min="8453" max="8453" width="17.7109375" style="1" customWidth="1"/>
    <col min="8454" max="8454" width="10.7109375" style="1" customWidth="1"/>
    <col min="8455" max="8456" width="5.7109375" style="1" customWidth="1"/>
    <col min="8457" max="8459" width="2.7109375" style="1" customWidth="1"/>
    <col min="8460" max="8460" width="17.7109375" style="1" customWidth="1"/>
    <col min="8461" max="8461" width="10.7109375" style="1" customWidth="1"/>
    <col min="8462" max="8462" width="2.7109375" style="1" customWidth="1"/>
    <col min="8463" max="8704" width="9.140625" style="1"/>
    <col min="8705" max="8705" width="1.7109375" style="1" customWidth="1"/>
    <col min="8706" max="8708" width="2.7109375" style="1" customWidth="1"/>
    <col min="8709" max="8709" width="17.7109375" style="1" customWidth="1"/>
    <col min="8710" max="8710" width="10.7109375" style="1" customWidth="1"/>
    <col min="8711" max="8712" width="5.7109375" style="1" customWidth="1"/>
    <col min="8713" max="8715" width="2.7109375" style="1" customWidth="1"/>
    <col min="8716" max="8716" width="17.7109375" style="1" customWidth="1"/>
    <col min="8717" max="8717" width="10.7109375" style="1" customWidth="1"/>
    <col min="8718" max="8718" width="2.7109375" style="1" customWidth="1"/>
    <col min="8719" max="8960" width="9.140625" style="1"/>
    <col min="8961" max="8961" width="1.7109375" style="1" customWidth="1"/>
    <col min="8962" max="8964" width="2.7109375" style="1" customWidth="1"/>
    <col min="8965" max="8965" width="17.7109375" style="1" customWidth="1"/>
    <col min="8966" max="8966" width="10.7109375" style="1" customWidth="1"/>
    <col min="8967" max="8968" width="5.7109375" style="1" customWidth="1"/>
    <col min="8969" max="8971" width="2.7109375" style="1" customWidth="1"/>
    <col min="8972" max="8972" width="17.7109375" style="1" customWidth="1"/>
    <col min="8973" max="8973" width="10.7109375" style="1" customWidth="1"/>
    <col min="8974" max="8974" width="2.7109375" style="1" customWidth="1"/>
    <col min="8975" max="9216" width="9.140625" style="1"/>
    <col min="9217" max="9217" width="1.7109375" style="1" customWidth="1"/>
    <col min="9218" max="9220" width="2.7109375" style="1" customWidth="1"/>
    <col min="9221" max="9221" width="17.7109375" style="1" customWidth="1"/>
    <col min="9222" max="9222" width="10.7109375" style="1" customWidth="1"/>
    <col min="9223" max="9224" width="5.7109375" style="1" customWidth="1"/>
    <col min="9225" max="9227" width="2.7109375" style="1" customWidth="1"/>
    <col min="9228" max="9228" width="17.7109375" style="1" customWidth="1"/>
    <col min="9229" max="9229" width="10.7109375" style="1" customWidth="1"/>
    <col min="9230" max="9230" width="2.7109375" style="1" customWidth="1"/>
    <col min="9231" max="9472" width="9.140625" style="1"/>
    <col min="9473" max="9473" width="1.7109375" style="1" customWidth="1"/>
    <col min="9474" max="9476" width="2.7109375" style="1" customWidth="1"/>
    <col min="9477" max="9477" width="17.7109375" style="1" customWidth="1"/>
    <col min="9478" max="9478" width="10.7109375" style="1" customWidth="1"/>
    <col min="9479" max="9480" width="5.7109375" style="1" customWidth="1"/>
    <col min="9481" max="9483" width="2.7109375" style="1" customWidth="1"/>
    <col min="9484" max="9484" width="17.7109375" style="1" customWidth="1"/>
    <col min="9485" max="9485" width="10.7109375" style="1" customWidth="1"/>
    <col min="9486" max="9486" width="2.7109375" style="1" customWidth="1"/>
    <col min="9487" max="9728" width="9.140625" style="1"/>
    <col min="9729" max="9729" width="1.7109375" style="1" customWidth="1"/>
    <col min="9730" max="9732" width="2.7109375" style="1" customWidth="1"/>
    <col min="9733" max="9733" width="17.7109375" style="1" customWidth="1"/>
    <col min="9734" max="9734" width="10.7109375" style="1" customWidth="1"/>
    <col min="9735" max="9736" width="5.7109375" style="1" customWidth="1"/>
    <col min="9737" max="9739" width="2.7109375" style="1" customWidth="1"/>
    <col min="9740" max="9740" width="17.7109375" style="1" customWidth="1"/>
    <col min="9741" max="9741" width="10.7109375" style="1" customWidth="1"/>
    <col min="9742" max="9742" width="2.7109375" style="1" customWidth="1"/>
    <col min="9743" max="9984" width="9.140625" style="1"/>
    <col min="9985" max="9985" width="1.7109375" style="1" customWidth="1"/>
    <col min="9986" max="9988" width="2.7109375" style="1" customWidth="1"/>
    <col min="9989" max="9989" width="17.7109375" style="1" customWidth="1"/>
    <col min="9990" max="9990" width="10.7109375" style="1" customWidth="1"/>
    <col min="9991" max="9992" width="5.7109375" style="1" customWidth="1"/>
    <col min="9993" max="9995" width="2.7109375" style="1" customWidth="1"/>
    <col min="9996" max="9996" width="17.7109375" style="1" customWidth="1"/>
    <col min="9997" max="9997" width="10.7109375" style="1" customWidth="1"/>
    <col min="9998" max="9998" width="2.7109375" style="1" customWidth="1"/>
    <col min="9999" max="10240" width="9.140625" style="1"/>
    <col min="10241" max="10241" width="1.7109375" style="1" customWidth="1"/>
    <col min="10242" max="10244" width="2.7109375" style="1" customWidth="1"/>
    <col min="10245" max="10245" width="17.7109375" style="1" customWidth="1"/>
    <col min="10246" max="10246" width="10.7109375" style="1" customWidth="1"/>
    <col min="10247" max="10248" width="5.7109375" style="1" customWidth="1"/>
    <col min="10249" max="10251" width="2.7109375" style="1" customWidth="1"/>
    <col min="10252" max="10252" width="17.7109375" style="1" customWidth="1"/>
    <col min="10253" max="10253" width="10.7109375" style="1" customWidth="1"/>
    <col min="10254" max="10254" width="2.7109375" style="1" customWidth="1"/>
    <col min="10255" max="10496" width="9.140625" style="1"/>
    <col min="10497" max="10497" width="1.7109375" style="1" customWidth="1"/>
    <col min="10498" max="10500" width="2.7109375" style="1" customWidth="1"/>
    <col min="10501" max="10501" width="17.7109375" style="1" customWidth="1"/>
    <col min="10502" max="10502" width="10.7109375" style="1" customWidth="1"/>
    <col min="10503" max="10504" width="5.7109375" style="1" customWidth="1"/>
    <col min="10505" max="10507" width="2.7109375" style="1" customWidth="1"/>
    <col min="10508" max="10508" width="17.7109375" style="1" customWidth="1"/>
    <col min="10509" max="10509" width="10.7109375" style="1" customWidth="1"/>
    <col min="10510" max="10510" width="2.7109375" style="1" customWidth="1"/>
    <col min="10511" max="10752" width="9.140625" style="1"/>
    <col min="10753" max="10753" width="1.7109375" style="1" customWidth="1"/>
    <col min="10754" max="10756" width="2.7109375" style="1" customWidth="1"/>
    <col min="10757" max="10757" width="17.7109375" style="1" customWidth="1"/>
    <col min="10758" max="10758" width="10.7109375" style="1" customWidth="1"/>
    <col min="10759" max="10760" width="5.7109375" style="1" customWidth="1"/>
    <col min="10761" max="10763" width="2.7109375" style="1" customWidth="1"/>
    <col min="10764" max="10764" width="17.7109375" style="1" customWidth="1"/>
    <col min="10765" max="10765" width="10.7109375" style="1" customWidth="1"/>
    <col min="10766" max="10766" width="2.7109375" style="1" customWidth="1"/>
    <col min="10767" max="11008" width="9.140625" style="1"/>
    <col min="11009" max="11009" width="1.7109375" style="1" customWidth="1"/>
    <col min="11010" max="11012" width="2.7109375" style="1" customWidth="1"/>
    <col min="11013" max="11013" width="17.7109375" style="1" customWidth="1"/>
    <col min="11014" max="11014" width="10.7109375" style="1" customWidth="1"/>
    <col min="11015" max="11016" width="5.7109375" style="1" customWidth="1"/>
    <col min="11017" max="11019" width="2.7109375" style="1" customWidth="1"/>
    <col min="11020" max="11020" width="17.7109375" style="1" customWidth="1"/>
    <col min="11021" max="11021" width="10.7109375" style="1" customWidth="1"/>
    <col min="11022" max="11022" width="2.7109375" style="1" customWidth="1"/>
    <col min="11023" max="11264" width="9.140625" style="1"/>
    <col min="11265" max="11265" width="1.7109375" style="1" customWidth="1"/>
    <col min="11266" max="11268" width="2.7109375" style="1" customWidth="1"/>
    <col min="11269" max="11269" width="17.7109375" style="1" customWidth="1"/>
    <col min="11270" max="11270" width="10.7109375" style="1" customWidth="1"/>
    <col min="11271" max="11272" width="5.7109375" style="1" customWidth="1"/>
    <col min="11273" max="11275" width="2.7109375" style="1" customWidth="1"/>
    <col min="11276" max="11276" width="17.7109375" style="1" customWidth="1"/>
    <col min="11277" max="11277" width="10.7109375" style="1" customWidth="1"/>
    <col min="11278" max="11278" width="2.7109375" style="1" customWidth="1"/>
    <col min="11279" max="11520" width="9.140625" style="1"/>
    <col min="11521" max="11521" width="1.7109375" style="1" customWidth="1"/>
    <col min="11522" max="11524" width="2.7109375" style="1" customWidth="1"/>
    <col min="11525" max="11525" width="17.7109375" style="1" customWidth="1"/>
    <col min="11526" max="11526" width="10.7109375" style="1" customWidth="1"/>
    <col min="11527" max="11528" width="5.7109375" style="1" customWidth="1"/>
    <col min="11529" max="11531" width="2.7109375" style="1" customWidth="1"/>
    <col min="11532" max="11532" width="17.7109375" style="1" customWidth="1"/>
    <col min="11533" max="11533" width="10.7109375" style="1" customWidth="1"/>
    <col min="11534" max="11534" width="2.7109375" style="1" customWidth="1"/>
    <col min="11535" max="11776" width="9.140625" style="1"/>
    <col min="11777" max="11777" width="1.7109375" style="1" customWidth="1"/>
    <col min="11778" max="11780" width="2.7109375" style="1" customWidth="1"/>
    <col min="11781" max="11781" width="17.7109375" style="1" customWidth="1"/>
    <col min="11782" max="11782" width="10.7109375" style="1" customWidth="1"/>
    <col min="11783" max="11784" width="5.7109375" style="1" customWidth="1"/>
    <col min="11785" max="11787" width="2.7109375" style="1" customWidth="1"/>
    <col min="11788" max="11788" width="17.7109375" style="1" customWidth="1"/>
    <col min="11789" max="11789" width="10.7109375" style="1" customWidth="1"/>
    <col min="11790" max="11790" width="2.7109375" style="1" customWidth="1"/>
    <col min="11791" max="12032" width="9.140625" style="1"/>
    <col min="12033" max="12033" width="1.7109375" style="1" customWidth="1"/>
    <col min="12034" max="12036" width="2.7109375" style="1" customWidth="1"/>
    <col min="12037" max="12037" width="17.7109375" style="1" customWidth="1"/>
    <col min="12038" max="12038" width="10.7109375" style="1" customWidth="1"/>
    <col min="12039" max="12040" width="5.7109375" style="1" customWidth="1"/>
    <col min="12041" max="12043" width="2.7109375" style="1" customWidth="1"/>
    <col min="12044" max="12044" width="17.7109375" style="1" customWidth="1"/>
    <col min="12045" max="12045" width="10.7109375" style="1" customWidth="1"/>
    <col min="12046" max="12046" width="2.7109375" style="1" customWidth="1"/>
    <col min="12047" max="12288" width="9.140625" style="1"/>
    <col min="12289" max="12289" width="1.7109375" style="1" customWidth="1"/>
    <col min="12290" max="12292" width="2.7109375" style="1" customWidth="1"/>
    <col min="12293" max="12293" width="17.7109375" style="1" customWidth="1"/>
    <col min="12294" max="12294" width="10.7109375" style="1" customWidth="1"/>
    <col min="12295" max="12296" width="5.7109375" style="1" customWidth="1"/>
    <col min="12297" max="12299" width="2.7109375" style="1" customWidth="1"/>
    <col min="12300" max="12300" width="17.7109375" style="1" customWidth="1"/>
    <col min="12301" max="12301" width="10.7109375" style="1" customWidth="1"/>
    <col min="12302" max="12302" width="2.7109375" style="1" customWidth="1"/>
    <col min="12303" max="12544" width="9.140625" style="1"/>
    <col min="12545" max="12545" width="1.7109375" style="1" customWidth="1"/>
    <col min="12546" max="12548" width="2.7109375" style="1" customWidth="1"/>
    <col min="12549" max="12549" width="17.7109375" style="1" customWidth="1"/>
    <col min="12550" max="12550" width="10.7109375" style="1" customWidth="1"/>
    <col min="12551" max="12552" width="5.7109375" style="1" customWidth="1"/>
    <col min="12553" max="12555" width="2.7109375" style="1" customWidth="1"/>
    <col min="12556" max="12556" width="17.7109375" style="1" customWidth="1"/>
    <col min="12557" max="12557" width="10.7109375" style="1" customWidth="1"/>
    <col min="12558" max="12558" width="2.7109375" style="1" customWidth="1"/>
    <col min="12559" max="12800" width="9.140625" style="1"/>
    <col min="12801" max="12801" width="1.7109375" style="1" customWidth="1"/>
    <col min="12802" max="12804" width="2.7109375" style="1" customWidth="1"/>
    <col min="12805" max="12805" width="17.7109375" style="1" customWidth="1"/>
    <col min="12806" max="12806" width="10.7109375" style="1" customWidth="1"/>
    <col min="12807" max="12808" width="5.7109375" style="1" customWidth="1"/>
    <col min="12809" max="12811" width="2.7109375" style="1" customWidth="1"/>
    <col min="12812" max="12812" width="17.7109375" style="1" customWidth="1"/>
    <col min="12813" max="12813" width="10.7109375" style="1" customWidth="1"/>
    <col min="12814" max="12814" width="2.7109375" style="1" customWidth="1"/>
    <col min="12815" max="13056" width="9.140625" style="1"/>
    <col min="13057" max="13057" width="1.7109375" style="1" customWidth="1"/>
    <col min="13058" max="13060" width="2.7109375" style="1" customWidth="1"/>
    <col min="13061" max="13061" width="17.7109375" style="1" customWidth="1"/>
    <col min="13062" max="13062" width="10.7109375" style="1" customWidth="1"/>
    <col min="13063" max="13064" width="5.7109375" style="1" customWidth="1"/>
    <col min="13065" max="13067" width="2.7109375" style="1" customWidth="1"/>
    <col min="13068" max="13068" width="17.7109375" style="1" customWidth="1"/>
    <col min="13069" max="13069" width="10.7109375" style="1" customWidth="1"/>
    <col min="13070" max="13070" width="2.7109375" style="1" customWidth="1"/>
    <col min="13071" max="13312" width="9.140625" style="1"/>
    <col min="13313" max="13313" width="1.7109375" style="1" customWidth="1"/>
    <col min="13314" max="13316" width="2.7109375" style="1" customWidth="1"/>
    <col min="13317" max="13317" width="17.7109375" style="1" customWidth="1"/>
    <col min="13318" max="13318" width="10.7109375" style="1" customWidth="1"/>
    <col min="13319" max="13320" width="5.7109375" style="1" customWidth="1"/>
    <col min="13321" max="13323" width="2.7109375" style="1" customWidth="1"/>
    <col min="13324" max="13324" width="17.7109375" style="1" customWidth="1"/>
    <col min="13325" max="13325" width="10.7109375" style="1" customWidth="1"/>
    <col min="13326" max="13326" width="2.7109375" style="1" customWidth="1"/>
    <col min="13327" max="13568" width="9.140625" style="1"/>
    <col min="13569" max="13569" width="1.7109375" style="1" customWidth="1"/>
    <col min="13570" max="13572" width="2.7109375" style="1" customWidth="1"/>
    <col min="13573" max="13573" width="17.7109375" style="1" customWidth="1"/>
    <col min="13574" max="13574" width="10.7109375" style="1" customWidth="1"/>
    <col min="13575" max="13576" width="5.7109375" style="1" customWidth="1"/>
    <col min="13577" max="13579" width="2.7109375" style="1" customWidth="1"/>
    <col min="13580" max="13580" width="17.7109375" style="1" customWidth="1"/>
    <col min="13581" max="13581" width="10.7109375" style="1" customWidth="1"/>
    <col min="13582" max="13582" width="2.7109375" style="1" customWidth="1"/>
    <col min="13583" max="13824" width="9.140625" style="1"/>
    <col min="13825" max="13825" width="1.7109375" style="1" customWidth="1"/>
    <col min="13826" max="13828" width="2.7109375" style="1" customWidth="1"/>
    <col min="13829" max="13829" width="17.7109375" style="1" customWidth="1"/>
    <col min="13830" max="13830" width="10.7109375" style="1" customWidth="1"/>
    <col min="13831" max="13832" width="5.7109375" style="1" customWidth="1"/>
    <col min="13833" max="13835" width="2.7109375" style="1" customWidth="1"/>
    <col min="13836" max="13836" width="17.7109375" style="1" customWidth="1"/>
    <col min="13837" max="13837" width="10.7109375" style="1" customWidth="1"/>
    <col min="13838" max="13838" width="2.7109375" style="1" customWidth="1"/>
    <col min="13839" max="14080" width="9.140625" style="1"/>
    <col min="14081" max="14081" width="1.7109375" style="1" customWidth="1"/>
    <col min="14082" max="14084" width="2.7109375" style="1" customWidth="1"/>
    <col min="14085" max="14085" width="17.7109375" style="1" customWidth="1"/>
    <col min="14086" max="14086" width="10.7109375" style="1" customWidth="1"/>
    <col min="14087" max="14088" width="5.7109375" style="1" customWidth="1"/>
    <col min="14089" max="14091" width="2.7109375" style="1" customWidth="1"/>
    <col min="14092" max="14092" width="17.7109375" style="1" customWidth="1"/>
    <col min="14093" max="14093" width="10.7109375" style="1" customWidth="1"/>
    <col min="14094" max="14094" width="2.7109375" style="1" customWidth="1"/>
    <col min="14095" max="14336" width="9.140625" style="1"/>
    <col min="14337" max="14337" width="1.7109375" style="1" customWidth="1"/>
    <col min="14338" max="14340" width="2.7109375" style="1" customWidth="1"/>
    <col min="14341" max="14341" width="17.7109375" style="1" customWidth="1"/>
    <col min="14342" max="14342" width="10.7109375" style="1" customWidth="1"/>
    <col min="14343" max="14344" width="5.7109375" style="1" customWidth="1"/>
    <col min="14345" max="14347" width="2.7109375" style="1" customWidth="1"/>
    <col min="14348" max="14348" width="17.7109375" style="1" customWidth="1"/>
    <col min="14349" max="14349" width="10.7109375" style="1" customWidth="1"/>
    <col min="14350" max="14350" width="2.7109375" style="1" customWidth="1"/>
    <col min="14351" max="14592" width="9.140625" style="1"/>
    <col min="14593" max="14593" width="1.7109375" style="1" customWidth="1"/>
    <col min="14594" max="14596" width="2.7109375" style="1" customWidth="1"/>
    <col min="14597" max="14597" width="17.7109375" style="1" customWidth="1"/>
    <col min="14598" max="14598" width="10.7109375" style="1" customWidth="1"/>
    <col min="14599" max="14600" width="5.7109375" style="1" customWidth="1"/>
    <col min="14601" max="14603" width="2.7109375" style="1" customWidth="1"/>
    <col min="14604" max="14604" width="17.7109375" style="1" customWidth="1"/>
    <col min="14605" max="14605" width="10.7109375" style="1" customWidth="1"/>
    <col min="14606" max="14606" width="2.7109375" style="1" customWidth="1"/>
    <col min="14607" max="14848" width="9.140625" style="1"/>
    <col min="14849" max="14849" width="1.7109375" style="1" customWidth="1"/>
    <col min="14850" max="14852" width="2.7109375" style="1" customWidth="1"/>
    <col min="14853" max="14853" width="17.7109375" style="1" customWidth="1"/>
    <col min="14854" max="14854" width="10.7109375" style="1" customWidth="1"/>
    <col min="14855" max="14856" width="5.7109375" style="1" customWidth="1"/>
    <col min="14857" max="14859" width="2.7109375" style="1" customWidth="1"/>
    <col min="14860" max="14860" width="17.7109375" style="1" customWidth="1"/>
    <col min="14861" max="14861" width="10.7109375" style="1" customWidth="1"/>
    <col min="14862" max="14862" width="2.7109375" style="1" customWidth="1"/>
    <col min="14863" max="15104" width="9.140625" style="1"/>
    <col min="15105" max="15105" width="1.7109375" style="1" customWidth="1"/>
    <col min="15106" max="15108" width="2.7109375" style="1" customWidth="1"/>
    <col min="15109" max="15109" width="17.7109375" style="1" customWidth="1"/>
    <col min="15110" max="15110" width="10.7109375" style="1" customWidth="1"/>
    <col min="15111" max="15112" width="5.7109375" style="1" customWidth="1"/>
    <col min="15113" max="15115" width="2.7109375" style="1" customWidth="1"/>
    <col min="15116" max="15116" width="17.7109375" style="1" customWidth="1"/>
    <col min="15117" max="15117" width="10.7109375" style="1" customWidth="1"/>
    <col min="15118" max="15118" width="2.7109375" style="1" customWidth="1"/>
    <col min="15119" max="15360" width="9.140625" style="1"/>
    <col min="15361" max="15361" width="1.7109375" style="1" customWidth="1"/>
    <col min="15362" max="15364" width="2.7109375" style="1" customWidth="1"/>
    <col min="15365" max="15365" width="17.7109375" style="1" customWidth="1"/>
    <col min="15366" max="15366" width="10.7109375" style="1" customWidth="1"/>
    <col min="15367" max="15368" width="5.7109375" style="1" customWidth="1"/>
    <col min="15369" max="15371" width="2.7109375" style="1" customWidth="1"/>
    <col min="15372" max="15372" width="17.7109375" style="1" customWidth="1"/>
    <col min="15373" max="15373" width="10.7109375" style="1" customWidth="1"/>
    <col min="15374" max="15374" width="2.7109375" style="1" customWidth="1"/>
    <col min="15375" max="15616" width="9.140625" style="1"/>
    <col min="15617" max="15617" width="1.7109375" style="1" customWidth="1"/>
    <col min="15618" max="15620" width="2.7109375" style="1" customWidth="1"/>
    <col min="15621" max="15621" width="17.7109375" style="1" customWidth="1"/>
    <col min="15622" max="15622" width="10.7109375" style="1" customWidth="1"/>
    <col min="15623" max="15624" width="5.7109375" style="1" customWidth="1"/>
    <col min="15625" max="15627" width="2.7109375" style="1" customWidth="1"/>
    <col min="15628" max="15628" width="17.7109375" style="1" customWidth="1"/>
    <col min="15629" max="15629" width="10.7109375" style="1" customWidth="1"/>
    <col min="15630" max="15630" width="2.7109375" style="1" customWidth="1"/>
    <col min="15631" max="15872" width="9.140625" style="1"/>
    <col min="15873" max="15873" width="1.7109375" style="1" customWidth="1"/>
    <col min="15874" max="15876" width="2.7109375" style="1" customWidth="1"/>
    <col min="15877" max="15877" width="17.7109375" style="1" customWidth="1"/>
    <col min="15878" max="15878" width="10.7109375" style="1" customWidth="1"/>
    <col min="15879" max="15880" width="5.7109375" style="1" customWidth="1"/>
    <col min="15881" max="15883" width="2.7109375" style="1" customWidth="1"/>
    <col min="15884" max="15884" width="17.7109375" style="1" customWidth="1"/>
    <col min="15885" max="15885" width="10.7109375" style="1" customWidth="1"/>
    <col min="15886" max="15886" width="2.7109375" style="1" customWidth="1"/>
    <col min="15887" max="16128" width="9.140625" style="1"/>
    <col min="16129" max="16129" width="1.7109375" style="1" customWidth="1"/>
    <col min="16130" max="16132" width="2.7109375" style="1" customWidth="1"/>
    <col min="16133" max="16133" width="17.7109375" style="1" customWidth="1"/>
    <col min="16134" max="16134" width="10.7109375" style="1" customWidth="1"/>
    <col min="16135" max="16136" width="5.7109375" style="1" customWidth="1"/>
    <col min="16137" max="16139" width="2.7109375" style="1" customWidth="1"/>
    <col min="16140" max="16140" width="17.7109375" style="1" customWidth="1"/>
    <col min="16141" max="16141" width="10.7109375" style="1" customWidth="1"/>
    <col min="16142" max="16142" width="2.7109375" style="1" customWidth="1"/>
    <col min="16143" max="16384" width="9.140625" style="1"/>
  </cols>
  <sheetData>
    <row r="1" spans="2:13" s="2" customFormat="1" ht="15.75" x14ac:dyDescent="0.25">
      <c r="B1" s="96" t="s">
        <v>209</v>
      </c>
      <c r="C1" s="96"/>
      <c r="D1" s="96"/>
      <c r="E1" s="96"/>
      <c r="F1" s="96"/>
      <c r="G1" s="96"/>
      <c r="H1" s="96"/>
      <c r="I1" s="96"/>
      <c r="J1" s="96"/>
      <c r="K1" s="96"/>
      <c r="L1" s="96"/>
      <c r="M1" s="96"/>
    </row>
    <row r="2" spans="2:13" x14ac:dyDescent="0.2">
      <c r="B2" s="97" t="str">
        <f>IF(AgentName="Type Your Name Here", " ",AgentName)</f>
        <v xml:space="preserve"> </v>
      </c>
      <c r="C2" s="97"/>
      <c r="D2" s="97"/>
      <c r="E2" s="97"/>
      <c r="F2" s="97"/>
      <c r="G2" s="97"/>
      <c r="H2" s="97"/>
      <c r="I2" s="97"/>
      <c r="J2" s="97"/>
      <c r="K2" s="97"/>
      <c r="L2" s="97"/>
      <c r="M2" s="97"/>
    </row>
    <row r="3" spans="2:13" x14ac:dyDescent="0.2">
      <c r="B3" s="97" t="str">
        <f>IF(CalYear="Type Date Here"," ",CONCATENATE(Literal1," ",CalYear))</f>
        <v xml:space="preserve"> </v>
      </c>
      <c r="C3" s="97"/>
      <c r="D3" s="97"/>
      <c r="E3" s="97"/>
      <c r="F3" s="97"/>
      <c r="G3" s="97"/>
      <c r="H3" s="97"/>
      <c r="I3" s="97"/>
      <c r="J3" s="97"/>
      <c r="K3" s="97"/>
      <c r="L3" s="97"/>
      <c r="M3" s="97"/>
    </row>
    <row r="4" spans="2:13" x14ac:dyDescent="0.2">
      <c r="B4" s="3"/>
      <c r="C4" s="3"/>
      <c r="D4" s="3"/>
      <c r="E4" s="3"/>
      <c r="F4" s="3"/>
      <c r="G4" s="3"/>
      <c r="H4" s="3"/>
      <c r="I4" s="3"/>
      <c r="J4" s="3"/>
      <c r="K4" s="3"/>
      <c r="L4" s="3"/>
      <c r="M4" s="3"/>
    </row>
    <row r="5" spans="2:13" x14ac:dyDescent="0.2">
      <c r="B5" s="3"/>
      <c r="C5" s="3"/>
      <c r="D5" s="3"/>
      <c r="E5" s="3"/>
      <c r="F5" s="3"/>
      <c r="G5" s="3"/>
      <c r="H5" s="3"/>
      <c r="I5" s="3"/>
      <c r="J5" s="3"/>
      <c r="K5" s="3"/>
      <c r="L5" s="3"/>
      <c r="M5" s="3"/>
    </row>
    <row r="6" spans="2:13" ht="13.5" thickBot="1" x14ac:dyDescent="0.25">
      <c r="B6" s="3"/>
      <c r="C6" s="3"/>
      <c r="D6" s="3"/>
      <c r="E6" s="3"/>
      <c r="F6" s="3"/>
      <c r="G6" s="3"/>
      <c r="H6" s="3"/>
      <c r="I6" s="3"/>
      <c r="J6" s="3"/>
      <c r="K6" s="3"/>
      <c r="L6" s="3"/>
      <c r="M6" s="3"/>
    </row>
    <row r="7" spans="2:13" ht="13.5" thickBot="1" x14ac:dyDescent="0.25">
      <c r="B7" s="98" t="s">
        <v>0</v>
      </c>
      <c r="C7" s="99"/>
      <c r="D7" s="99"/>
      <c r="E7" s="99"/>
      <c r="F7" s="100"/>
      <c r="G7" s="4"/>
      <c r="I7" s="98" t="s">
        <v>1</v>
      </c>
      <c r="J7" s="99"/>
      <c r="K7" s="99"/>
      <c r="L7" s="99"/>
      <c r="M7" s="100"/>
    </row>
    <row r="8" spans="2:13" x14ac:dyDescent="0.2">
      <c r="G8" s="4"/>
    </row>
    <row r="9" spans="2:13" ht="13.5" thickBot="1" x14ac:dyDescent="0.25">
      <c r="B9" s="5" t="s">
        <v>202</v>
      </c>
      <c r="C9" s="5"/>
      <c r="D9" s="5"/>
      <c r="E9" s="5"/>
      <c r="F9" s="5"/>
      <c r="G9" s="4"/>
      <c r="I9" s="5" t="s">
        <v>203</v>
      </c>
      <c r="J9" s="5"/>
      <c r="K9" s="5"/>
      <c r="L9" s="5"/>
      <c r="M9" s="5"/>
    </row>
    <row r="10" spans="2:13" ht="13.5" thickTop="1" x14ac:dyDescent="0.2">
      <c r="C10" s="1" t="s">
        <v>204</v>
      </c>
      <c r="F10" s="6">
        <v>0</v>
      </c>
      <c r="G10" s="4"/>
      <c r="J10" s="1" t="s">
        <v>205</v>
      </c>
      <c r="M10" s="7">
        <v>0</v>
      </c>
    </row>
    <row r="11" spans="2:13" x14ac:dyDescent="0.2">
      <c r="C11" s="1" t="s">
        <v>2</v>
      </c>
      <c r="F11" s="6">
        <v>0</v>
      </c>
      <c r="G11" s="4"/>
      <c r="J11" s="1" t="s">
        <v>206</v>
      </c>
      <c r="M11" s="8">
        <v>0</v>
      </c>
    </row>
    <row r="12" spans="2:13" x14ac:dyDescent="0.2">
      <c r="C12" s="1" t="s">
        <v>3</v>
      </c>
      <c r="F12" s="6">
        <v>0</v>
      </c>
      <c r="G12" s="4"/>
      <c r="J12" s="1" t="s">
        <v>4</v>
      </c>
      <c r="M12" s="9">
        <v>0</v>
      </c>
    </row>
    <row r="13" spans="2:13" x14ac:dyDescent="0.2">
      <c r="G13" s="4"/>
      <c r="J13" s="1" t="s">
        <v>5</v>
      </c>
      <c r="M13" s="10">
        <f>IF(M12=0,0,M10/M12)</f>
        <v>0</v>
      </c>
    </row>
    <row r="14" spans="2:13" ht="13.5" thickBot="1" x14ac:dyDescent="0.25">
      <c r="B14" s="5" t="s">
        <v>207</v>
      </c>
      <c r="C14" s="5"/>
      <c r="D14" s="5"/>
      <c r="E14" s="5"/>
      <c r="F14" s="5"/>
      <c r="G14" s="4"/>
      <c r="J14" s="1" t="s">
        <v>6</v>
      </c>
      <c r="M14" s="11">
        <f>IF(M13=0,0,M11/M13)</f>
        <v>0</v>
      </c>
    </row>
    <row r="15" spans="2:13" ht="13.5" thickTop="1" x14ac:dyDescent="0.2">
      <c r="C15" s="1" t="s">
        <v>7</v>
      </c>
      <c r="F15" s="6">
        <v>0</v>
      </c>
      <c r="G15" s="4"/>
    </row>
    <row r="16" spans="2:13" ht="13.5" thickBot="1" x14ac:dyDescent="0.25">
      <c r="C16" s="1" t="s">
        <v>8</v>
      </c>
      <c r="F16" s="6">
        <v>0</v>
      </c>
      <c r="G16" s="4"/>
      <c r="I16" s="5" t="s">
        <v>9</v>
      </c>
      <c r="J16" s="5"/>
      <c r="K16" s="5"/>
      <c r="L16" s="5"/>
      <c r="M16" s="5"/>
    </row>
    <row r="17" spans="2:13" ht="13.5" thickTop="1" x14ac:dyDescent="0.2">
      <c r="C17" s="1" t="s">
        <v>10</v>
      </c>
      <c r="F17" s="12"/>
      <c r="G17" s="4"/>
      <c r="J17" s="1" t="s">
        <v>11</v>
      </c>
      <c r="M17" s="8">
        <v>0</v>
      </c>
    </row>
    <row r="18" spans="2:13" x14ac:dyDescent="0.2">
      <c r="D18" s="1" t="s">
        <v>12</v>
      </c>
      <c r="F18" s="6">
        <v>0</v>
      </c>
      <c r="G18" s="4"/>
      <c r="J18" s="1" t="s">
        <v>13</v>
      </c>
      <c r="M18" s="8">
        <v>0</v>
      </c>
    </row>
    <row r="19" spans="2:13" x14ac:dyDescent="0.2">
      <c r="D19" s="1" t="s">
        <v>14</v>
      </c>
      <c r="F19" s="6">
        <v>0</v>
      </c>
      <c r="G19" s="4"/>
      <c r="J19" s="1" t="s">
        <v>4</v>
      </c>
      <c r="M19" s="13">
        <v>0</v>
      </c>
    </row>
    <row r="20" spans="2:13" x14ac:dyDescent="0.2">
      <c r="D20" s="1" t="s">
        <v>15</v>
      </c>
      <c r="F20" s="6">
        <v>0</v>
      </c>
      <c r="G20" s="4"/>
      <c r="J20" s="1" t="s">
        <v>5</v>
      </c>
      <c r="M20" s="11">
        <f>IF(M19=0,0,M17/M19)</f>
        <v>0</v>
      </c>
    </row>
    <row r="21" spans="2:13" x14ac:dyDescent="0.2">
      <c r="D21" s="1" t="s">
        <v>16</v>
      </c>
      <c r="F21" s="6">
        <v>0</v>
      </c>
      <c r="G21" s="4"/>
      <c r="J21" s="1" t="s">
        <v>17</v>
      </c>
      <c r="M21" s="11">
        <f>IF(M19=0,0,M18/M19)</f>
        <v>0</v>
      </c>
    </row>
    <row r="22" spans="2:13" x14ac:dyDescent="0.2">
      <c r="G22" s="4"/>
    </row>
    <row r="23" spans="2:13" ht="13.5" thickBot="1" x14ac:dyDescent="0.25">
      <c r="B23" s="5" t="s">
        <v>208</v>
      </c>
      <c r="C23" s="5"/>
      <c r="D23" s="5"/>
      <c r="E23" s="5"/>
      <c r="F23" s="5"/>
      <c r="G23" s="4"/>
      <c r="I23" s="5" t="s">
        <v>18</v>
      </c>
      <c r="J23" s="5"/>
      <c r="K23" s="5"/>
      <c r="L23" s="5"/>
      <c r="M23" s="5"/>
    </row>
    <row r="24" spans="2:13" ht="13.5" thickTop="1" x14ac:dyDescent="0.2">
      <c r="C24" s="1" t="s">
        <v>19</v>
      </c>
      <c r="F24" s="8">
        <f>(Sphere+TotalFarmRecords)*0.15</f>
        <v>0</v>
      </c>
      <c r="G24" s="4"/>
      <c r="J24" s="1" t="s">
        <v>20</v>
      </c>
      <c r="M24" s="13">
        <v>0</v>
      </c>
    </row>
    <row r="25" spans="2:13" x14ac:dyDescent="0.2">
      <c r="C25" s="1" t="s">
        <v>210</v>
      </c>
      <c r="F25" s="6">
        <v>0</v>
      </c>
      <c r="G25" s="4"/>
      <c r="J25" s="1" t="s">
        <v>21</v>
      </c>
      <c r="M25" s="13">
        <v>0</v>
      </c>
    </row>
    <row r="26" spans="2:13" x14ac:dyDescent="0.2">
      <c r="G26" s="4"/>
      <c r="J26" s="1" t="s">
        <v>22</v>
      </c>
      <c r="M26" s="13">
        <v>0</v>
      </c>
    </row>
    <row r="27" spans="2:13" ht="13.5" thickBot="1" x14ac:dyDescent="0.25">
      <c r="B27" s="5" t="s">
        <v>23</v>
      </c>
      <c r="C27" s="5"/>
      <c r="D27" s="5"/>
      <c r="E27" s="5"/>
      <c r="F27" s="5"/>
      <c r="G27" s="4"/>
      <c r="J27" s="1" t="s">
        <v>4</v>
      </c>
      <c r="M27" s="13">
        <v>0</v>
      </c>
    </row>
    <row r="28" spans="2:13" ht="13.5" thickTop="1" x14ac:dyDescent="0.2">
      <c r="C28" s="1" t="s">
        <v>24</v>
      </c>
      <c r="F28" s="6">
        <v>0</v>
      </c>
      <c r="G28" s="4"/>
      <c r="J28" s="1" t="s">
        <v>5</v>
      </c>
      <c r="M28" s="14">
        <f>IF(M27=0,0,M25/M27)</f>
        <v>0</v>
      </c>
    </row>
    <row r="29" spans="2:13" x14ac:dyDescent="0.2">
      <c r="C29" s="1" t="s">
        <v>25</v>
      </c>
      <c r="F29" s="13">
        <f>F28*12</f>
        <v>0</v>
      </c>
      <c r="G29" s="4"/>
      <c r="J29" s="1" t="s">
        <v>17</v>
      </c>
      <c r="M29" s="11">
        <f>IF(M27=0,0,M26/M27)</f>
        <v>0</v>
      </c>
    </row>
    <row r="30" spans="2:13" x14ac:dyDescent="0.2">
      <c r="C30" s="1" t="s">
        <v>26</v>
      </c>
      <c r="F30" s="6">
        <v>0</v>
      </c>
      <c r="G30" s="4"/>
    </row>
    <row r="31" spans="2:13" ht="13.5" thickBot="1" x14ac:dyDescent="0.25">
      <c r="C31" s="1" t="s">
        <v>27</v>
      </c>
      <c r="F31" s="13">
        <f>F30*12</f>
        <v>0</v>
      </c>
      <c r="G31" s="4"/>
      <c r="I31" s="5" t="s">
        <v>28</v>
      </c>
      <c r="J31" s="5"/>
      <c r="K31" s="5"/>
      <c r="L31" s="5"/>
      <c r="M31" s="5"/>
    </row>
    <row r="32" spans="2:13" ht="13.5" thickTop="1" x14ac:dyDescent="0.2">
      <c r="C32" s="1" t="s">
        <v>29</v>
      </c>
      <c r="F32" s="13">
        <f>IF(ContactPerAppt=0,0,(F31/ContactPerAppt))</f>
        <v>0</v>
      </c>
      <c r="G32" s="4"/>
      <c r="J32" s="1" t="s">
        <v>30</v>
      </c>
      <c r="M32" s="13">
        <v>0</v>
      </c>
    </row>
    <row r="33" spans="2:13" x14ac:dyDescent="0.2">
      <c r="C33" s="1" t="s">
        <v>31</v>
      </c>
      <c r="F33" s="8">
        <f>IF(ApptPerSale=0,0,F32/ApptPerSale)</f>
        <v>0</v>
      </c>
      <c r="G33" s="4"/>
      <c r="J33" s="1" t="s">
        <v>32</v>
      </c>
      <c r="M33" s="13">
        <v>0</v>
      </c>
    </row>
    <row r="34" spans="2:13" x14ac:dyDescent="0.2">
      <c r="G34" s="4"/>
      <c r="J34" s="1" t="s">
        <v>33</v>
      </c>
      <c r="M34" s="13">
        <v>0</v>
      </c>
    </row>
    <row r="35" spans="2:13" ht="13.5" thickBot="1" x14ac:dyDescent="0.25">
      <c r="B35" s="5" t="s">
        <v>34</v>
      </c>
      <c r="C35" s="5"/>
      <c r="D35" s="5"/>
      <c r="E35" s="5"/>
      <c r="F35" s="5"/>
      <c r="G35" s="4"/>
      <c r="J35" s="1" t="s">
        <v>4</v>
      </c>
      <c r="M35" s="13">
        <v>0</v>
      </c>
    </row>
    <row r="36" spans="2:13" ht="13.5" thickTop="1" x14ac:dyDescent="0.2">
      <c r="C36" s="1" t="s">
        <v>35</v>
      </c>
      <c r="F36" s="6">
        <v>0</v>
      </c>
      <c r="G36" s="4"/>
      <c r="J36" s="1" t="s">
        <v>5</v>
      </c>
      <c r="M36" s="11">
        <f>IF(M35=0,0,M33/M35)</f>
        <v>0</v>
      </c>
    </row>
    <row r="37" spans="2:13" x14ac:dyDescent="0.2">
      <c r="C37" s="1" t="s">
        <v>36</v>
      </c>
      <c r="F37" s="6">
        <v>0</v>
      </c>
      <c r="G37" s="4"/>
      <c r="J37" s="1" t="s">
        <v>17</v>
      </c>
      <c r="M37" s="11">
        <f>IF(M35=0,0,M34/M35)</f>
        <v>0</v>
      </c>
    </row>
    <row r="38" spans="2:13" x14ac:dyDescent="0.2">
      <c r="C38" s="1" t="s">
        <v>29</v>
      </c>
      <c r="F38" s="13">
        <f>IF(ContactPerAppt=0,0,(F37*F36/ContactPerAppt))</f>
        <v>0</v>
      </c>
      <c r="G38" s="4"/>
    </row>
    <row r="39" spans="2:13" ht="13.5" thickBot="1" x14ac:dyDescent="0.25">
      <c r="C39" s="1" t="s">
        <v>31</v>
      </c>
      <c r="F39" s="8">
        <f>IF(ApptPerSale=0,0,F38/ApptPerSale)</f>
        <v>0</v>
      </c>
      <c r="G39" s="4"/>
      <c r="I39" s="5" t="s">
        <v>37</v>
      </c>
      <c r="J39" s="5"/>
      <c r="K39" s="5"/>
      <c r="L39" s="5"/>
      <c r="M39" s="5"/>
    </row>
    <row r="40" spans="2:13" ht="13.5" thickTop="1" x14ac:dyDescent="0.2">
      <c r="G40" s="4"/>
      <c r="J40" s="1" t="s">
        <v>38</v>
      </c>
      <c r="M40" s="15">
        <v>0</v>
      </c>
    </row>
    <row r="41" spans="2:13" ht="13.5" thickBot="1" x14ac:dyDescent="0.25">
      <c r="B41" s="5" t="s">
        <v>39</v>
      </c>
      <c r="C41" s="5"/>
      <c r="D41" s="5"/>
      <c r="E41" s="5"/>
      <c r="F41" s="5"/>
      <c r="G41" s="4"/>
      <c r="J41" s="1" t="s">
        <v>4</v>
      </c>
      <c r="M41" s="16">
        <v>0</v>
      </c>
    </row>
    <row r="42" spans="2:13" ht="13.5" thickTop="1" x14ac:dyDescent="0.2">
      <c r="C42" s="1" t="s">
        <v>40</v>
      </c>
      <c r="F42" s="17">
        <v>0</v>
      </c>
      <c r="G42" s="4"/>
      <c r="J42" s="1" t="s">
        <v>41</v>
      </c>
      <c r="M42" s="18">
        <f>IF(M41=0,0,M40/M41)</f>
        <v>0</v>
      </c>
    </row>
    <row r="43" spans="2:13" x14ac:dyDescent="0.2">
      <c r="C43" s="1" t="s">
        <v>42</v>
      </c>
      <c r="F43" s="17">
        <v>0</v>
      </c>
      <c r="G43" s="4"/>
      <c r="J43" s="1" t="s">
        <v>5</v>
      </c>
      <c r="M43" s="11">
        <v>0</v>
      </c>
    </row>
    <row r="44" spans="2:13" x14ac:dyDescent="0.2">
      <c r="C44" s="1" t="s">
        <v>43</v>
      </c>
      <c r="F44" s="18">
        <f>TotalFarmRecords*FarmNewsFreq*F42</f>
        <v>0</v>
      </c>
      <c r="G44" s="4"/>
      <c r="J44" s="1" t="s">
        <v>17</v>
      </c>
      <c r="M44" s="11">
        <v>0</v>
      </c>
    </row>
    <row r="45" spans="2:13" x14ac:dyDescent="0.2">
      <c r="C45" s="1" t="s">
        <v>44</v>
      </c>
      <c r="F45" s="18">
        <f>((Sphere*SphereContactFreq)+(TotalFarmRecords*FarmMailFreq))*F43</f>
        <v>0</v>
      </c>
      <c r="G45" s="19"/>
      <c r="M45" s="20"/>
    </row>
    <row r="46" spans="2:13" x14ac:dyDescent="0.2">
      <c r="C46" s="1" t="s">
        <v>45</v>
      </c>
      <c r="F46" s="18">
        <f>F44+F45</f>
        <v>0</v>
      </c>
      <c r="G46" s="19"/>
      <c r="I46" s="21"/>
      <c r="M46" s="20"/>
    </row>
    <row r="47" spans="2:13" ht="7.5" customHeight="1" x14ac:dyDescent="0.2"/>
    <row r="48" spans="2:13" ht="12" customHeight="1" thickBot="1" x14ac:dyDescent="0.25">
      <c r="B48" s="22"/>
      <c r="C48" s="22"/>
      <c r="D48" s="22"/>
      <c r="E48" s="22"/>
      <c r="F48" s="22"/>
      <c r="G48" s="22"/>
      <c r="H48" s="22"/>
      <c r="I48" s="22"/>
      <c r="J48" s="22"/>
      <c r="K48" s="22"/>
      <c r="L48" s="22"/>
      <c r="M48" s="22"/>
    </row>
    <row r="49" spans="2:13" ht="13.5" thickTop="1" x14ac:dyDescent="0.2">
      <c r="B49" s="23" t="s">
        <v>46</v>
      </c>
    </row>
    <row r="50" spans="2:13" x14ac:dyDescent="0.2">
      <c r="B50" s="23" t="s">
        <v>47</v>
      </c>
    </row>
    <row r="51" spans="2:13" x14ac:dyDescent="0.2">
      <c r="B51" s="24" t="s">
        <v>48</v>
      </c>
      <c r="C51" s="25"/>
      <c r="D51" s="25"/>
      <c r="E51" s="25"/>
      <c r="F51" s="25"/>
      <c r="G51" s="25"/>
      <c r="H51" s="25"/>
      <c r="I51" s="25"/>
      <c r="J51" s="25"/>
      <c r="K51" s="25"/>
      <c r="L51" s="25"/>
      <c r="M51" s="25"/>
    </row>
  </sheetData>
  <mergeCells count="5">
    <mergeCell ref="B1:M1"/>
    <mergeCell ref="B2:M2"/>
    <mergeCell ref="B3:M3"/>
    <mergeCell ref="B7:F7"/>
    <mergeCell ref="I7:M7"/>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0"/>
  <sheetViews>
    <sheetView topLeftCell="A43" workbookViewId="0">
      <selection activeCell="P16" sqref="P16"/>
    </sheetView>
  </sheetViews>
  <sheetFormatPr defaultRowHeight="12.75" x14ac:dyDescent="0.2"/>
  <cols>
    <col min="1" max="1" width="1.7109375" style="1" customWidth="1"/>
    <col min="2" max="4" width="2.7109375" style="1" customWidth="1"/>
    <col min="5" max="5" width="13.7109375" style="1" customWidth="1"/>
    <col min="6" max="6" width="11.7109375" style="1" customWidth="1"/>
    <col min="7" max="7" width="6" style="1" customWidth="1"/>
    <col min="8" max="8" width="6.140625" style="1" customWidth="1"/>
    <col min="9" max="11" width="2.7109375" style="1" customWidth="1"/>
    <col min="12" max="12" width="13.7109375" style="1" customWidth="1"/>
    <col min="13" max="13" width="11.7109375" style="1" customWidth="1"/>
    <col min="14" max="14" width="6.140625" style="1" customWidth="1"/>
    <col min="15" max="256" width="9.140625" style="1"/>
    <col min="257" max="257" width="1.7109375" style="1" customWidth="1"/>
    <col min="258" max="260" width="2.7109375" style="1" customWidth="1"/>
    <col min="261" max="261" width="13.7109375" style="1" customWidth="1"/>
    <col min="262" max="262" width="11.7109375" style="1" customWidth="1"/>
    <col min="263" max="263" width="6" style="1" customWidth="1"/>
    <col min="264" max="264" width="6.140625" style="1" customWidth="1"/>
    <col min="265" max="267" width="2.7109375" style="1" customWidth="1"/>
    <col min="268" max="268" width="13.7109375" style="1" customWidth="1"/>
    <col min="269" max="269" width="11.7109375" style="1" customWidth="1"/>
    <col min="270" max="270" width="6.140625" style="1" customWidth="1"/>
    <col min="271" max="512" width="9.140625" style="1"/>
    <col min="513" max="513" width="1.7109375" style="1" customWidth="1"/>
    <col min="514" max="516" width="2.7109375" style="1" customWidth="1"/>
    <col min="517" max="517" width="13.7109375" style="1" customWidth="1"/>
    <col min="518" max="518" width="11.7109375" style="1" customWidth="1"/>
    <col min="519" max="519" width="6" style="1" customWidth="1"/>
    <col min="520" max="520" width="6.140625" style="1" customWidth="1"/>
    <col min="521" max="523" width="2.7109375" style="1" customWidth="1"/>
    <col min="524" max="524" width="13.7109375" style="1" customWidth="1"/>
    <col min="525" max="525" width="11.7109375" style="1" customWidth="1"/>
    <col min="526" max="526" width="6.140625" style="1" customWidth="1"/>
    <col min="527" max="768" width="9.140625" style="1"/>
    <col min="769" max="769" width="1.7109375" style="1" customWidth="1"/>
    <col min="770" max="772" width="2.7109375" style="1" customWidth="1"/>
    <col min="773" max="773" width="13.7109375" style="1" customWidth="1"/>
    <col min="774" max="774" width="11.7109375" style="1" customWidth="1"/>
    <col min="775" max="775" width="6" style="1" customWidth="1"/>
    <col min="776" max="776" width="6.140625" style="1" customWidth="1"/>
    <col min="777" max="779" width="2.7109375" style="1" customWidth="1"/>
    <col min="780" max="780" width="13.7109375" style="1" customWidth="1"/>
    <col min="781" max="781" width="11.7109375" style="1" customWidth="1"/>
    <col min="782" max="782" width="6.140625" style="1" customWidth="1"/>
    <col min="783" max="1024" width="9.140625" style="1"/>
    <col min="1025" max="1025" width="1.7109375" style="1" customWidth="1"/>
    <col min="1026" max="1028" width="2.7109375" style="1" customWidth="1"/>
    <col min="1029" max="1029" width="13.7109375" style="1" customWidth="1"/>
    <col min="1030" max="1030" width="11.7109375" style="1" customWidth="1"/>
    <col min="1031" max="1031" width="6" style="1" customWidth="1"/>
    <col min="1032" max="1032" width="6.140625" style="1" customWidth="1"/>
    <col min="1033" max="1035" width="2.7109375" style="1" customWidth="1"/>
    <col min="1036" max="1036" width="13.7109375" style="1" customWidth="1"/>
    <col min="1037" max="1037" width="11.7109375" style="1" customWidth="1"/>
    <col min="1038" max="1038" width="6.140625" style="1" customWidth="1"/>
    <col min="1039" max="1280" width="9.140625" style="1"/>
    <col min="1281" max="1281" width="1.7109375" style="1" customWidth="1"/>
    <col min="1282" max="1284" width="2.7109375" style="1" customWidth="1"/>
    <col min="1285" max="1285" width="13.7109375" style="1" customWidth="1"/>
    <col min="1286" max="1286" width="11.7109375" style="1" customWidth="1"/>
    <col min="1287" max="1287" width="6" style="1" customWidth="1"/>
    <col min="1288" max="1288" width="6.140625" style="1" customWidth="1"/>
    <col min="1289" max="1291" width="2.7109375" style="1" customWidth="1"/>
    <col min="1292" max="1292" width="13.7109375" style="1" customWidth="1"/>
    <col min="1293" max="1293" width="11.7109375" style="1" customWidth="1"/>
    <col min="1294" max="1294" width="6.140625" style="1" customWidth="1"/>
    <col min="1295" max="1536" width="9.140625" style="1"/>
    <col min="1537" max="1537" width="1.7109375" style="1" customWidth="1"/>
    <col min="1538" max="1540" width="2.7109375" style="1" customWidth="1"/>
    <col min="1541" max="1541" width="13.7109375" style="1" customWidth="1"/>
    <col min="1542" max="1542" width="11.7109375" style="1" customWidth="1"/>
    <col min="1543" max="1543" width="6" style="1" customWidth="1"/>
    <col min="1544" max="1544" width="6.140625" style="1" customWidth="1"/>
    <col min="1545" max="1547" width="2.7109375" style="1" customWidth="1"/>
    <col min="1548" max="1548" width="13.7109375" style="1" customWidth="1"/>
    <col min="1549" max="1549" width="11.7109375" style="1" customWidth="1"/>
    <col min="1550" max="1550" width="6.140625" style="1" customWidth="1"/>
    <col min="1551" max="1792" width="9.140625" style="1"/>
    <col min="1793" max="1793" width="1.7109375" style="1" customWidth="1"/>
    <col min="1794" max="1796" width="2.7109375" style="1" customWidth="1"/>
    <col min="1797" max="1797" width="13.7109375" style="1" customWidth="1"/>
    <col min="1798" max="1798" width="11.7109375" style="1" customWidth="1"/>
    <col min="1799" max="1799" width="6" style="1" customWidth="1"/>
    <col min="1800" max="1800" width="6.140625" style="1" customWidth="1"/>
    <col min="1801" max="1803" width="2.7109375" style="1" customWidth="1"/>
    <col min="1804" max="1804" width="13.7109375" style="1" customWidth="1"/>
    <col min="1805" max="1805" width="11.7109375" style="1" customWidth="1"/>
    <col min="1806" max="1806" width="6.140625" style="1" customWidth="1"/>
    <col min="1807" max="2048" width="9.140625" style="1"/>
    <col min="2049" max="2049" width="1.7109375" style="1" customWidth="1"/>
    <col min="2050" max="2052" width="2.7109375" style="1" customWidth="1"/>
    <col min="2053" max="2053" width="13.7109375" style="1" customWidth="1"/>
    <col min="2054" max="2054" width="11.7109375" style="1" customWidth="1"/>
    <col min="2055" max="2055" width="6" style="1" customWidth="1"/>
    <col min="2056" max="2056" width="6.140625" style="1" customWidth="1"/>
    <col min="2057" max="2059" width="2.7109375" style="1" customWidth="1"/>
    <col min="2060" max="2060" width="13.7109375" style="1" customWidth="1"/>
    <col min="2061" max="2061" width="11.7109375" style="1" customWidth="1"/>
    <col min="2062" max="2062" width="6.140625" style="1" customWidth="1"/>
    <col min="2063" max="2304" width="9.140625" style="1"/>
    <col min="2305" max="2305" width="1.7109375" style="1" customWidth="1"/>
    <col min="2306" max="2308" width="2.7109375" style="1" customWidth="1"/>
    <col min="2309" max="2309" width="13.7109375" style="1" customWidth="1"/>
    <col min="2310" max="2310" width="11.7109375" style="1" customWidth="1"/>
    <col min="2311" max="2311" width="6" style="1" customWidth="1"/>
    <col min="2312" max="2312" width="6.140625" style="1" customWidth="1"/>
    <col min="2313" max="2315" width="2.7109375" style="1" customWidth="1"/>
    <col min="2316" max="2316" width="13.7109375" style="1" customWidth="1"/>
    <col min="2317" max="2317" width="11.7109375" style="1" customWidth="1"/>
    <col min="2318" max="2318" width="6.140625" style="1" customWidth="1"/>
    <col min="2319" max="2560" width="9.140625" style="1"/>
    <col min="2561" max="2561" width="1.7109375" style="1" customWidth="1"/>
    <col min="2562" max="2564" width="2.7109375" style="1" customWidth="1"/>
    <col min="2565" max="2565" width="13.7109375" style="1" customWidth="1"/>
    <col min="2566" max="2566" width="11.7109375" style="1" customWidth="1"/>
    <col min="2567" max="2567" width="6" style="1" customWidth="1"/>
    <col min="2568" max="2568" width="6.140625" style="1" customWidth="1"/>
    <col min="2569" max="2571" width="2.7109375" style="1" customWidth="1"/>
    <col min="2572" max="2572" width="13.7109375" style="1" customWidth="1"/>
    <col min="2573" max="2573" width="11.7109375" style="1" customWidth="1"/>
    <col min="2574" max="2574" width="6.140625" style="1" customWidth="1"/>
    <col min="2575" max="2816" width="9.140625" style="1"/>
    <col min="2817" max="2817" width="1.7109375" style="1" customWidth="1"/>
    <col min="2818" max="2820" width="2.7109375" style="1" customWidth="1"/>
    <col min="2821" max="2821" width="13.7109375" style="1" customWidth="1"/>
    <col min="2822" max="2822" width="11.7109375" style="1" customWidth="1"/>
    <col min="2823" max="2823" width="6" style="1" customWidth="1"/>
    <col min="2824" max="2824" width="6.140625" style="1" customWidth="1"/>
    <col min="2825" max="2827" width="2.7109375" style="1" customWidth="1"/>
    <col min="2828" max="2828" width="13.7109375" style="1" customWidth="1"/>
    <col min="2829" max="2829" width="11.7109375" style="1" customWidth="1"/>
    <col min="2830" max="2830" width="6.140625" style="1" customWidth="1"/>
    <col min="2831" max="3072" width="9.140625" style="1"/>
    <col min="3073" max="3073" width="1.7109375" style="1" customWidth="1"/>
    <col min="3074" max="3076" width="2.7109375" style="1" customWidth="1"/>
    <col min="3077" max="3077" width="13.7109375" style="1" customWidth="1"/>
    <col min="3078" max="3078" width="11.7109375" style="1" customWidth="1"/>
    <col min="3079" max="3079" width="6" style="1" customWidth="1"/>
    <col min="3080" max="3080" width="6.140625" style="1" customWidth="1"/>
    <col min="3081" max="3083" width="2.7109375" style="1" customWidth="1"/>
    <col min="3084" max="3084" width="13.7109375" style="1" customWidth="1"/>
    <col min="3085" max="3085" width="11.7109375" style="1" customWidth="1"/>
    <col min="3086" max="3086" width="6.140625" style="1" customWidth="1"/>
    <col min="3087" max="3328" width="9.140625" style="1"/>
    <col min="3329" max="3329" width="1.7109375" style="1" customWidth="1"/>
    <col min="3330" max="3332" width="2.7109375" style="1" customWidth="1"/>
    <col min="3333" max="3333" width="13.7109375" style="1" customWidth="1"/>
    <col min="3334" max="3334" width="11.7109375" style="1" customWidth="1"/>
    <col min="3335" max="3335" width="6" style="1" customWidth="1"/>
    <col min="3336" max="3336" width="6.140625" style="1" customWidth="1"/>
    <col min="3337" max="3339" width="2.7109375" style="1" customWidth="1"/>
    <col min="3340" max="3340" width="13.7109375" style="1" customWidth="1"/>
    <col min="3341" max="3341" width="11.7109375" style="1" customWidth="1"/>
    <col min="3342" max="3342" width="6.140625" style="1" customWidth="1"/>
    <col min="3343" max="3584" width="9.140625" style="1"/>
    <col min="3585" max="3585" width="1.7109375" style="1" customWidth="1"/>
    <col min="3586" max="3588" width="2.7109375" style="1" customWidth="1"/>
    <col min="3589" max="3589" width="13.7109375" style="1" customWidth="1"/>
    <col min="3590" max="3590" width="11.7109375" style="1" customWidth="1"/>
    <col min="3591" max="3591" width="6" style="1" customWidth="1"/>
    <col min="3592" max="3592" width="6.140625" style="1" customWidth="1"/>
    <col min="3593" max="3595" width="2.7109375" style="1" customWidth="1"/>
    <col min="3596" max="3596" width="13.7109375" style="1" customWidth="1"/>
    <col min="3597" max="3597" width="11.7109375" style="1" customWidth="1"/>
    <col min="3598" max="3598" width="6.140625" style="1" customWidth="1"/>
    <col min="3599" max="3840" width="9.140625" style="1"/>
    <col min="3841" max="3841" width="1.7109375" style="1" customWidth="1"/>
    <col min="3842" max="3844" width="2.7109375" style="1" customWidth="1"/>
    <col min="3845" max="3845" width="13.7109375" style="1" customWidth="1"/>
    <col min="3846" max="3846" width="11.7109375" style="1" customWidth="1"/>
    <col min="3847" max="3847" width="6" style="1" customWidth="1"/>
    <col min="3848" max="3848" width="6.140625" style="1" customWidth="1"/>
    <col min="3849" max="3851" width="2.7109375" style="1" customWidth="1"/>
    <col min="3852" max="3852" width="13.7109375" style="1" customWidth="1"/>
    <col min="3853" max="3853" width="11.7109375" style="1" customWidth="1"/>
    <col min="3854" max="3854" width="6.140625" style="1" customWidth="1"/>
    <col min="3855" max="4096" width="9.140625" style="1"/>
    <col min="4097" max="4097" width="1.7109375" style="1" customWidth="1"/>
    <col min="4098" max="4100" width="2.7109375" style="1" customWidth="1"/>
    <col min="4101" max="4101" width="13.7109375" style="1" customWidth="1"/>
    <col min="4102" max="4102" width="11.7109375" style="1" customWidth="1"/>
    <col min="4103" max="4103" width="6" style="1" customWidth="1"/>
    <col min="4104" max="4104" width="6.140625" style="1" customWidth="1"/>
    <col min="4105" max="4107" width="2.7109375" style="1" customWidth="1"/>
    <col min="4108" max="4108" width="13.7109375" style="1" customWidth="1"/>
    <col min="4109" max="4109" width="11.7109375" style="1" customWidth="1"/>
    <col min="4110" max="4110" width="6.140625" style="1" customWidth="1"/>
    <col min="4111" max="4352" width="9.140625" style="1"/>
    <col min="4353" max="4353" width="1.7109375" style="1" customWidth="1"/>
    <col min="4354" max="4356" width="2.7109375" style="1" customWidth="1"/>
    <col min="4357" max="4357" width="13.7109375" style="1" customWidth="1"/>
    <col min="4358" max="4358" width="11.7109375" style="1" customWidth="1"/>
    <col min="4359" max="4359" width="6" style="1" customWidth="1"/>
    <col min="4360" max="4360" width="6.140625" style="1" customWidth="1"/>
    <col min="4361" max="4363" width="2.7109375" style="1" customWidth="1"/>
    <col min="4364" max="4364" width="13.7109375" style="1" customWidth="1"/>
    <col min="4365" max="4365" width="11.7109375" style="1" customWidth="1"/>
    <col min="4366" max="4366" width="6.140625" style="1" customWidth="1"/>
    <col min="4367" max="4608" width="9.140625" style="1"/>
    <col min="4609" max="4609" width="1.7109375" style="1" customWidth="1"/>
    <col min="4610" max="4612" width="2.7109375" style="1" customWidth="1"/>
    <col min="4613" max="4613" width="13.7109375" style="1" customWidth="1"/>
    <col min="4614" max="4614" width="11.7109375" style="1" customWidth="1"/>
    <col min="4615" max="4615" width="6" style="1" customWidth="1"/>
    <col min="4616" max="4616" width="6.140625" style="1" customWidth="1"/>
    <col min="4617" max="4619" width="2.7109375" style="1" customWidth="1"/>
    <col min="4620" max="4620" width="13.7109375" style="1" customWidth="1"/>
    <col min="4621" max="4621" width="11.7109375" style="1" customWidth="1"/>
    <col min="4622" max="4622" width="6.140625" style="1" customWidth="1"/>
    <col min="4623" max="4864" width="9.140625" style="1"/>
    <col min="4865" max="4865" width="1.7109375" style="1" customWidth="1"/>
    <col min="4866" max="4868" width="2.7109375" style="1" customWidth="1"/>
    <col min="4869" max="4869" width="13.7109375" style="1" customWidth="1"/>
    <col min="4870" max="4870" width="11.7109375" style="1" customWidth="1"/>
    <col min="4871" max="4871" width="6" style="1" customWidth="1"/>
    <col min="4872" max="4872" width="6.140625" style="1" customWidth="1"/>
    <col min="4873" max="4875" width="2.7109375" style="1" customWidth="1"/>
    <col min="4876" max="4876" width="13.7109375" style="1" customWidth="1"/>
    <col min="4877" max="4877" width="11.7109375" style="1" customWidth="1"/>
    <col min="4878" max="4878" width="6.140625" style="1" customWidth="1"/>
    <col min="4879" max="5120" width="9.140625" style="1"/>
    <col min="5121" max="5121" width="1.7109375" style="1" customWidth="1"/>
    <col min="5122" max="5124" width="2.7109375" style="1" customWidth="1"/>
    <col min="5125" max="5125" width="13.7109375" style="1" customWidth="1"/>
    <col min="5126" max="5126" width="11.7109375" style="1" customWidth="1"/>
    <col min="5127" max="5127" width="6" style="1" customWidth="1"/>
    <col min="5128" max="5128" width="6.140625" style="1" customWidth="1"/>
    <col min="5129" max="5131" width="2.7109375" style="1" customWidth="1"/>
    <col min="5132" max="5132" width="13.7109375" style="1" customWidth="1"/>
    <col min="5133" max="5133" width="11.7109375" style="1" customWidth="1"/>
    <col min="5134" max="5134" width="6.140625" style="1" customWidth="1"/>
    <col min="5135" max="5376" width="9.140625" style="1"/>
    <col min="5377" max="5377" width="1.7109375" style="1" customWidth="1"/>
    <col min="5378" max="5380" width="2.7109375" style="1" customWidth="1"/>
    <col min="5381" max="5381" width="13.7109375" style="1" customWidth="1"/>
    <col min="5382" max="5382" width="11.7109375" style="1" customWidth="1"/>
    <col min="5383" max="5383" width="6" style="1" customWidth="1"/>
    <col min="5384" max="5384" width="6.140625" style="1" customWidth="1"/>
    <col min="5385" max="5387" width="2.7109375" style="1" customWidth="1"/>
    <col min="5388" max="5388" width="13.7109375" style="1" customWidth="1"/>
    <col min="5389" max="5389" width="11.7109375" style="1" customWidth="1"/>
    <col min="5390" max="5390" width="6.140625" style="1" customWidth="1"/>
    <col min="5391" max="5632" width="9.140625" style="1"/>
    <col min="5633" max="5633" width="1.7109375" style="1" customWidth="1"/>
    <col min="5634" max="5636" width="2.7109375" style="1" customWidth="1"/>
    <col min="5637" max="5637" width="13.7109375" style="1" customWidth="1"/>
    <col min="5638" max="5638" width="11.7109375" style="1" customWidth="1"/>
    <col min="5639" max="5639" width="6" style="1" customWidth="1"/>
    <col min="5640" max="5640" width="6.140625" style="1" customWidth="1"/>
    <col min="5641" max="5643" width="2.7109375" style="1" customWidth="1"/>
    <col min="5644" max="5644" width="13.7109375" style="1" customWidth="1"/>
    <col min="5645" max="5645" width="11.7109375" style="1" customWidth="1"/>
    <col min="5646" max="5646" width="6.140625" style="1" customWidth="1"/>
    <col min="5647" max="5888" width="9.140625" style="1"/>
    <col min="5889" max="5889" width="1.7109375" style="1" customWidth="1"/>
    <col min="5890" max="5892" width="2.7109375" style="1" customWidth="1"/>
    <col min="5893" max="5893" width="13.7109375" style="1" customWidth="1"/>
    <col min="5894" max="5894" width="11.7109375" style="1" customWidth="1"/>
    <col min="5895" max="5895" width="6" style="1" customWidth="1"/>
    <col min="5896" max="5896" width="6.140625" style="1" customWidth="1"/>
    <col min="5897" max="5899" width="2.7109375" style="1" customWidth="1"/>
    <col min="5900" max="5900" width="13.7109375" style="1" customWidth="1"/>
    <col min="5901" max="5901" width="11.7109375" style="1" customWidth="1"/>
    <col min="5902" max="5902" width="6.140625" style="1" customWidth="1"/>
    <col min="5903" max="6144" width="9.140625" style="1"/>
    <col min="6145" max="6145" width="1.7109375" style="1" customWidth="1"/>
    <col min="6146" max="6148" width="2.7109375" style="1" customWidth="1"/>
    <col min="6149" max="6149" width="13.7109375" style="1" customWidth="1"/>
    <col min="6150" max="6150" width="11.7109375" style="1" customWidth="1"/>
    <col min="6151" max="6151" width="6" style="1" customWidth="1"/>
    <col min="6152" max="6152" width="6.140625" style="1" customWidth="1"/>
    <col min="6153" max="6155" width="2.7109375" style="1" customWidth="1"/>
    <col min="6156" max="6156" width="13.7109375" style="1" customWidth="1"/>
    <col min="6157" max="6157" width="11.7109375" style="1" customWidth="1"/>
    <col min="6158" max="6158" width="6.140625" style="1" customWidth="1"/>
    <col min="6159" max="6400" width="9.140625" style="1"/>
    <col min="6401" max="6401" width="1.7109375" style="1" customWidth="1"/>
    <col min="6402" max="6404" width="2.7109375" style="1" customWidth="1"/>
    <col min="6405" max="6405" width="13.7109375" style="1" customWidth="1"/>
    <col min="6406" max="6406" width="11.7109375" style="1" customWidth="1"/>
    <col min="6407" max="6407" width="6" style="1" customWidth="1"/>
    <col min="6408" max="6408" width="6.140625" style="1" customWidth="1"/>
    <col min="6409" max="6411" width="2.7109375" style="1" customWidth="1"/>
    <col min="6412" max="6412" width="13.7109375" style="1" customWidth="1"/>
    <col min="6413" max="6413" width="11.7109375" style="1" customWidth="1"/>
    <col min="6414" max="6414" width="6.140625" style="1" customWidth="1"/>
    <col min="6415" max="6656" width="9.140625" style="1"/>
    <col min="6657" max="6657" width="1.7109375" style="1" customWidth="1"/>
    <col min="6658" max="6660" width="2.7109375" style="1" customWidth="1"/>
    <col min="6661" max="6661" width="13.7109375" style="1" customWidth="1"/>
    <col min="6662" max="6662" width="11.7109375" style="1" customWidth="1"/>
    <col min="6663" max="6663" width="6" style="1" customWidth="1"/>
    <col min="6664" max="6664" width="6.140625" style="1" customWidth="1"/>
    <col min="6665" max="6667" width="2.7109375" style="1" customWidth="1"/>
    <col min="6668" max="6668" width="13.7109375" style="1" customWidth="1"/>
    <col min="6669" max="6669" width="11.7109375" style="1" customWidth="1"/>
    <col min="6670" max="6670" width="6.140625" style="1" customWidth="1"/>
    <col min="6671" max="6912" width="9.140625" style="1"/>
    <col min="6913" max="6913" width="1.7109375" style="1" customWidth="1"/>
    <col min="6914" max="6916" width="2.7109375" style="1" customWidth="1"/>
    <col min="6917" max="6917" width="13.7109375" style="1" customWidth="1"/>
    <col min="6918" max="6918" width="11.7109375" style="1" customWidth="1"/>
    <col min="6919" max="6919" width="6" style="1" customWidth="1"/>
    <col min="6920" max="6920" width="6.140625" style="1" customWidth="1"/>
    <col min="6921" max="6923" width="2.7109375" style="1" customWidth="1"/>
    <col min="6924" max="6924" width="13.7109375" style="1" customWidth="1"/>
    <col min="6925" max="6925" width="11.7109375" style="1" customWidth="1"/>
    <col min="6926" max="6926" width="6.140625" style="1" customWidth="1"/>
    <col min="6927" max="7168" width="9.140625" style="1"/>
    <col min="7169" max="7169" width="1.7109375" style="1" customWidth="1"/>
    <col min="7170" max="7172" width="2.7109375" style="1" customWidth="1"/>
    <col min="7173" max="7173" width="13.7109375" style="1" customWidth="1"/>
    <col min="7174" max="7174" width="11.7109375" style="1" customWidth="1"/>
    <col min="7175" max="7175" width="6" style="1" customWidth="1"/>
    <col min="7176" max="7176" width="6.140625" style="1" customWidth="1"/>
    <col min="7177" max="7179" width="2.7109375" style="1" customWidth="1"/>
    <col min="7180" max="7180" width="13.7109375" style="1" customWidth="1"/>
    <col min="7181" max="7181" width="11.7109375" style="1" customWidth="1"/>
    <col min="7182" max="7182" width="6.140625" style="1" customWidth="1"/>
    <col min="7183" max="7424" width="9.140625" style="1"/>
    <col min="7425" max="7425" width="1.7109375" style="1" customWidth="1"/>
    <col min="7426" max="7428" width="2.7109375" style="1" customWidth="1"/>
    <col min="7429" max="7429" width="13.7109375" style="1" customWidth="1"/>
    <col min="7430" max="7430" width="11.7109375" style="1" customWidth="1"/>
    <col min="7431" max="7431" width="6" style="1" customWidth="1"/>
    <col min="7432" max="7432" width="6.140625" style="1" customWidth="1"/>
    <col min="7433" max="7435" width="2.7109375" style="1" customWidth="1"/>
    <col min="7436" max="7436" width="13.7109375" style="1" customWidth="1"/>
    <col min="7437" max="7437" width="11.7109375" style="1" customWidth="1"/>
    <col min="7438" max="7438" width="6.140625" style="1" customWidth="1"/>
    <col min="7439" max="7680" width="9.140625" style="1"/>
    <col min="7681" max="7681" width="1.7109375" style="1" customWidth="1"/>
    <col min="7682" max="7684" width="2.7109375" style="1" customWidth="1"/>
    <col min="7685" max="7685" width="13.7109375" style="1" customWidth="1"/>
    <col min="7686" max="7686" width="11.7109375" style="1" customWidth="1"/>
    <col min="7687" max="7687" width="6" style="1" customWidth="1"/>
    <col min="7688" max="7688" width="6.140625" style="1" customWidth="1"/>
    <col min="7689" max="7691" width="2.7109375" style="1" customWidth="1"/>
    <col min="7692" max="7692" width="13.7109375" style="1" customWidth="1"/>
    <col min="7693" max="7693" width="11.7109375" style="1" customWidth="1"/>
    <col min="7694" max="7694" width="6.140625" style="1" customWidth="1"/>
    <col min="7695" max="7936" width="9.140625" style="1"/>
    <col min="7937" max="7937" width="1.7109375" style="1" customWidth="1"/>
    <col min="7938" max="7940" width="2.7109375" style="1" customWidth="1"/>
    <col min="7941" max="7941" width="13.7109375" style="1" customWidth="1"/>
    <col min="7942" max="7942" width="11.7109375" style="1" customWidth="1"/>
    <col min="7943" max="7943" width="6" style="1" customWidth="1"/>
    <col min="7944" max="7944" width="6.140625" style="1" customWidth="1"/>
    <col min="7945" max="7947" width="2.7109375" style="1" customWidth="1"/>
    <col min="7948" max="7948" width="13.7109375" style="1" customWidth="1"/>
    <col min="7949" max="7949" width="11.7109375" style="1" customWidth="1"/>
    <col min="7950" max="7950" width="6.140625" style="1" customWidth="1"/>
    <col min="7951" max="8192" width="9.140625" style="1"/>
    <col min="8193" max="8193" width="1.7109375" style="1" customWidth="1"/>
    <col min="8194" max="8196" width="2.7109375" style="1" customWidth="1"/>
    <col min="8197" max="8197" width="13.7109375" style="1" customWidth="1"/>
    <col min="8198" max="8198" width="11.7109375" style="1" customWidth="1"/>
    <col min="8199" max="8199" width="6" style="1" customWidth="1"/>
    <col min="8200" max="8200" width="6.140625" style="1" customWidth="1"/>
    <col min="8201" max="8203" width="2.7109375" style="1" customWidth="1"/>
    <col min="8204" max="8204" width="13.7109375" style="1" customWidth="1"/>
    <col min="8205" max="8205" width="11.7109375" style="1" customWidth="1"/>
    <col min="8206" max="8206" width="6.140625" style="1" customWidth="1"/>
    <col min="8207" max="8448" width="9.140625" style="1"/>
    <col min="8449" max="8449" width="1.7109375" style="1" customWidth="1"/>
    <col min="8450" max="8452" width="2.7109375" style="1" customWidth="1"/>
    <col min="8453" max="8453" width="13.7109375" style="1" customWidth="1"/>
    <col min="8454" max="8454" width="11.7109375" style="1" customWidth="1"/>
    <col min="8455" max="8455" width="6" style="1" customWidth="1"/>
    <col min="8456" max="8456" width="6.140625" style="1" customWidth="1"/>
    <col min="8457" max="8459" width="2.7109375" style="1" customWidth="1"/>
    <col min="8460" max="8460" width="13.7109375" style="1" customWidth="1"/>
    <col min="8461" max="8461" width="11.7109375" style="1" customWidth="1"/>
    <col min="8462" max="8462" width="6.140625" style="1" customWidth="1"/>
    <col min="8463" max="8704" width="9.140625" style="1"/>
    <col min="8705" max="8705" width="1.7109375" style="1" customWidth="1"/>
    <col min="8706" max="8708" width="2.7109375" style="1" customWidth="1"/>
    <col min="8709" max="8709" width="13.7109375" style="1" customWidth="1"/>
    <col min="8710" max="8710" width="11.7109375" style="1" customWidth="1"/>
    <col min="8711" max="8711" width="6" style="1" customWidth="1"/>
    <col min="8712" max="8712" width="6.140625" style="1" customWidth="1"/>
    <col min="8713" max="8715" width="2.7109375" style="1" customWidth="1"/>
    <col min="8716" max="8716" width="13.7109375" style="1" customWidth="1"/>
    <col min="8717" max="8717" width="11.7109375" style="1" customWidth="1"/>
    <col min="8718" max="8718" width="6.140625" style="1" customWidth="1"/>
    <col min="8719" max="8960" width="9.140625" style="1"/>
    <col min="8961" max="8961" width="1.7109375" style="1" customWidth="1"/>
    <col min="8962" max="8964" width="2.7109375" style="1" customWidth="1"/>
    <col min="8965" max="8965" width="13.7109375" style="1" customWidth="1"/>
    <col min="8966" max="8966" width="11.7109375" style="1" customWidth="1"/>
    <col min="8967" max="8967" width="6" style="1" customWidth="1"/>
    <col min="8968" max="8968" width="6.140625" style="1" customWidth="1"/>
    <col min="8969" max="8971" width="2.7109375" style="1" customWidth="1"/>
    <col min="8972" max="8972" width="13.7109375" style="1" customWidth="1"/>
    <col min="8973" max="8973" width="11.7109375" style="1" customWidth="1"/>
    <col min="8974" max="8974" width="6.140625" style="1" customWidth="1"/>
    <col min="8975" max="9216" width="9.140625" style="1"/>
    <col min="9217" max="9217" width="1.7109375" style="1" customWidth="1"/>
    <col min="9218" max="9220" width="2.7109375" style="1" customWidth="1"/>
    <col min="9221" max="9221" width="13.7109375" style="1" customWidth="1"/>
    <col min="9222" max="9222" width="11.7109375" style="1" customWidth="1"/>
    <col min="9223" max="9223" width="6" style="1" customWidth="1"/>
    <col min="9224" max="9224" width="6.140625" style="1" customWidth="1"/>
    <col min="9225" max="9227" width="2.7109375" style="1" customWidth="1"/>
    <col min="9228" max="9228" width="13.7109375" style="1" customWidth="1"/>
    <col min="9229" max="9229" width="11.7109375" style="1" customWidth="1"/>
    <col min="9230" max="9230" width="6.140625" style="1" customWidth="1"/>
    <col min="9231" max="9472" width="9.140625" style="1"/>
    <col min="9473" max="9473" width="1.7109375" style="1" customWidth="1"/>
    <col min="9474" max="9476" width="2.7109375" style="1" customWidth="1"/>
    <col min="9477" max="9477" width="13.7109375" style="1" customWidth="1"/>
    <col min="9478" max="9478" width="11.7109375" style="1" customWidth="1"/>
    <col min="9479" max="9479" width="6" style="1" customWidth="1"/>
    <col min="9480" max="9480" width="6.140625" style="1" customWidth="1"/>
    <col min="9481" max="9483" width="2.7109375" style="1" customWidth="1"/>
    <col min="9484" max="9484" width="13.7109375" style="1" customWidth="1"/>
    <col min="9485" max="9485" width="11.7109375" style="1" customWidth="1"/>
    <col min="9486" max="9486" width="6.140625" style="1" customWidth="1"/>
    <col min="9487" max="9728" width="9.140625" style="1"/>
    <col min="9729" max="9729" width="1.7109375" style="1" customWidth="1"/>
    <col min="9730" max="9732" width="2.7109375" style="1" customWidth="1"/>
    <col min="9733" max="9733" width="13.7109375" style="1" customWidth="1"/>
    <col min="9734" max="9734" width="11.7109375" style="1" customWidth="1"/>
    <col min="9735" max="9735" width="6" style="1" customWidth="1"/>
    <col min="9736" max="9736" width="6.140625" style="1" customWidth="1"/>
    <col min="9737" max="9739" width="2.7109375" style="1" customWidth="1"/>
    <col min="9740" max="9740" width="13.7109375" style="1" customWidth="1"/>
    <col min="9741" max="9741" width="11.7109375" style="1" customWidth="1"/>
    <col min="9742" max="9742" width="6.140625" style="1" customWidth="1"/>
    <col min="9743" max="9984" width="9.140625" style="1"/>
    <col min="9985" max="9985" width="1.7109375" style="1" customWidth="1"/>
    <col min="9986" max="9988" width="2.7109375" style="1" customWidth="1"/>
    <col min="9989" max="9989" width="13.7109375" style="1" customWidth="1"/>
    <col min="9990" max="9990" width="11.7109375" style="1" customWidth="1"/>
    <col min="9991" max="9991" width="6" style="1" customWidth="1"/>
    <col min="9992" max="9992" width="6.140625" style="1" customWidth="1"/>
    <col min="9993" max="9995" width="2.7109375" style="1" customWidth="1"/>
    <col min="9996" max="9996" width="13.7109375" style="1" customWidth="1"/>
    <col min="9997" max="9997" width="11.7109375" style="1" customWidth="1"/>
    <col min="9998" max="9998" width="6.140625" style="1" customWidth="1"/>
    <col min="9999" max="10240" width="9.140625" style="1"/>
    <col min="10241" max="10241" width="1.7109375" style="1" customWidth="1"/>
    <col min="10242" max="10244" width="2.7109375" style="1" customWidth="1"/>
    <col min="10245" max="10245" width="13.7109375" style="1" customWidth="1"/>
    <col min="10246" max="10246" width="11.7109375" style="1" customWidth="1"/>
    <col min="10247" max="10247" width="6" style="1" customWidth="1"/>
    <col min="10248" max="10248" width="6.140625" style="1" customWidth="1"/>
    <col min="10249" max="10251" width="2.7109375" style="1" customWidth="1"/>
    <col min="10252" max="10252" width="13.7109375" style="1" customWidth="1"/>
    <col min="10253" max="10253" width="11.7109375" style="1" customWidth="1"/>
    <col min="10254" max="10254" width="6.140625" style="1" customWidth="1"/>
    <col min="10255" max="10496" width="9.140625" style="1"/>
    <col min="10497" max="10497" width="1.7109375" style="1" customWidth="1"/>
    <col min="10498" max="10500" width="2.7109375" style="1" customWidth="1"/>
    <col min="10501" max="10501" width="13.7109375" style="1" customWidth="1"/>
    <col min="10502" max="10502" width="11.7109375" style="1" customWidth="1"/>
    <col min="10503" max="10503" width="6" style="1" customWidth="1"/>
    <col min="10504" max="10504" width="6.140625" style="1" customWidth="1"/>
    <col min="10505" max="10507" width="2.7109375" style="1" customWidth="1"/>
    <col min="10508" max="10508" width="13.7109375" style="1" customWidth="1"/>
    <col min="10509" max="10509" width="11.7109375" style="1" customWidth="1"/>
    <col min="10510" max="10510" width="6.140625" style="1" customWidth="1"/>
    <col min="10511" max="10752" width="9.140625" style="1"/>
    <col min="10753" max="10753" width="1.7109375" style="1" customWidth="1"/>
    <col min="10754" max="10756" width="2.7109375" style="1" customWidth="1"/>
    <col min="10757" max="10757" width="13.7109375" style="1" customWidth="1"/>
    <col min="10758" max="10758" width="11.7109375" style="1" customWidth="1"/>
    <col min="10759" max="10759" width="6" style="1" customWidth="1"/>
    <col min="10760" max="10760" width="6.140625" style="1" customWidth="1"/>
    <col min="10761" max="10763" width="2.7109375" style="1" customWidth="1"/>
    <col min="10764" max="10764" width="13.7109375" style="1" customWidth="1"/>
    <col min="10765" max="10765" width="11.7109375" style="1" customWidth="1"/>
    <col min="10766" max="10766" width="6.140625" style="1" customWidth="1"/>
    <col min="10767" max="11008" width="9.140625" style="1"/>
    <col min="11009" max="11009" width="1.7109375" style="1" customWidth="1"/>
    <col min="11010" max="11012" width="2.7109375" style="1" customWidth="1"/>
    <col min="11013" max="11013" width="13.7109375" style="1" customWidth="1"/>
    <col min="11014" max="11014" width="11.7109375" style="1" customWidth="1"/>
    <col min="11015" max="11015" width="6" style="1" customWidth="1"/>
    <col min="11016" max="11016" width="6.140625" style="1" customWidth="1"/>
    <col min="11017" max="11019" width="2.7109375" style="1" customWidth="1"/>
    <col min="11020" max="11020" width="13.7109375" style="1" customWidth="1"/>
    <col min="11021" max="11021" width="11.7109375" style="1" customWidth="1"/>
    <col min="11022" max="11022" width="6.140625" style="1" customWidth="1"/>
    <col min="11023" max="11264" width="9.140625" style="1"/>
    <col min="11265" max="11265" width="1.7109375" style="1" customWidth="1"/>
    <col min="11266" max="11268" width="2.7109375" style="1" customWidth="1"/>
    <col min="11269" max="11269" width="13.7109375" style="1" customWidth="1"/>
    <col min="11270" max="11270" width="11.7109375" style="1" customWidth="1"/>
    <col min="11271" max="11271" width="6" style="1" customWidth="1"/>
    <col min="11272" max="11272" width="6.140625" style="1" customWidth="1"/>
    <col min="11273" max="11275" width="2.7109375" style="1" customWidth="1"/>
    <col min="11276" max="11276" width="13.7109375" style="1" customWidth="1"/>
    <col min="11277" max="11277" width="11.7109375" style="1" customWidth="1"/>
    <col min="11278" max="11278" width="6.140625" style="1" customWidth="1"/>
    <col min="11279" max="11520" width="9.140625" style="1"/>
    <col min="11521" max="11521" width="1.7109375" style="1" customWidth="1"/>
    <col min="11522" max="11524" width="2.7109375" style="1" customWidth="1"/>
    <col min="11525" max="11525" width="13.7109375" style="1" customWidth="1"/>
    <col min="11526" max="11526" width="11.7109375" style="1" customWidth="1"/>
    <col min="11527" max="11527" width="6" style="1" customWidth="1"/>
    <col min="11528" max="11528" width="6.140625" style="1" customWidth="1"/>
    <col min="11529" max="11531" width="2.7109375" style="1" customWidth="1"/>
    <col min="11532" max="11532" width="13.7109375" style="1" customWidth="1"/>
    <col min="11533" max="11533" width="11.7109375" style="1" customWidth="1"/>
    <col min="11534" max="11534" width="6.140625" style="1" customWidth="1"/>
    <col min="11535" max="11776" width="9.140625" style="1"/>
    <col min="11777" max="11777" width="1.7109375" style="1" customWidth="1"/>
    <col min="11778" max="11780" width="2.7109375" style="1" customWidth="1"/>
    <col min="11781" max="11781" width="13.7109375" style="1" customWidth="1"/>
    <col min="11782" max="11782" width="11.7109375" style="1" customWidth="1"/>
    <col min="11783" max="11783" width="6" style="1" customWidth="1"/>
    <col min="11784" max="11784" width="6.140625" style="1" customWidth="1"/>
    <col min="11785" max="11787" width="2.7109375" style="1" customWidth="1"/>
    <col min="11788" max="11788" width="13.7109375" style="1" customWidth="1"/>
    <col min="11789" max="11789" width="11.7109375" style="1" customWidth="1"/>
    <col min="11790" max="11790" width="6.140625" style="1" customWidth="1"/>
    <col min="11791" max="12032" width="9.140625" style="1"/>
    <col min="12033" max="12033" width="1.7109375" style="1" customWidth="1"/>
    <col min="12034" max="12036" width="2.7109375" style="1" customWidth="1"/>
    <col min="12037" max="12037" width="13.7109375" style="1" customWidth="1"/>
    <col min="12038" max="12038" width="11.7109375" style="1" customWidth="1"/>
    <col min="12039" max="12039" width="6" style="1" customWidth="1"/>
    <col min="12040" max="12040" width="6.140625" style="1" customWidth="1"/>
    <col min="12041" max="12043" width="2.7109375" style="1" customWidth="1"/>
    <col min="12044" max="12044" width="13.7109375" style="1" customWidth="1"/>
    <col min="12045" max="12045" width="11.7109375" style="1" customWidth="1"/>
    <col min="12046" max="12046" width="6.140625" style="1" customWidth="1"/>
    <col min="12047" max="12288" width="9.140625" style="1"/>
    <col min="12289" max="12289" width="1.7109375" style="1" customWidth="1"/>
    <col min="12290" max="12292" width="2.7109375" style="1" customWidth="1"/>
    <col min="12293" max="12293" width="13.7109375" style="1" customWidth="1"/>
    <col min="12294" max="12294" width="11.7109375" style="1" customWidth="1"/>
    <col min="12295" max="12295" width="6" style="1" customWidth="1"/>
    <col min="12296" max="12296" width="6.140625" style="1" customWidth="1"/>
    <col min="12297" max="12299" width="2.7109375" style="1" customWidth="1"/>
    <col min="12300" max="12300" width="13.7109375" style="1" customWidth="1"/>
    <col min="12301" max="12301" width="11.7109375" style="1" customWidth="1"/>
    <col min="12302" max="12302" width="6.140625" style="1" customWidth="1"/>
    <col min="12303" max="12544" width="9.140625" style="1"/>
    <col min="12545" max="12545" width="1.7109375" style="1" customWidth="1"/>
    <col min="12546" max="12548" width="2.7109375" style="1" customWidth="1"/>
    <col min="12549" max="12549" width="13.7109375" style="1" customWidth="1"/>
    <col min="12550" max="12550" width="11.7109375" style="1" customWidth="1"/>
    <col min="12551" max="12551" width="6" style="1" customWidth="1"/>
    <col min="12552" max="12552" width="6.140625" style="1" customWidth="1"/>
    <col min="12553" max="12555" width="2.7109375" style="1" customWidth="1"/>
    <col min="12556" max="12556" width="13.7109375" style="1" customWidth="1"/>
    <col min="12557" max="12557" width="11.7109375" style="1" customWidth="1"/>
    <col min="12558" max="12558" width="6.140625" style="1" customWidth="1"/>
    <col min="12559" max="12800" width="9.140625" style="1"/>
    <col min="12801" max="12801" width="1.7109375" style="1" customWidth="1"/>
    <col min="12802" max="12804" width="2.7109375" style="1" customWidth="1"/>
    <col min="12805" max="12805" width="13.7109375" style="1" customWidth="1"/>
    <col min="12806" max="12806" width="11.7109375" style="1" customWidth="1"/>
    <col min="12807" max="12807" width="6" style="1" customWidth="1"/>
    <col min="12808" max="12808" width="6.140625" style="1" customWidth="1"/>
    <col min="12809" max="12811" width="2.7109375" style="1" customWidth="1"/>
    <col min="12812" max="12812" width="13.7109375" style="1" customWidth="1"/>
    <col min="12813" max="12813" width="11.7109375" style="1" customWidth="1"/>
    <col min="12814" max="12814" width="6.140625" style="1" customWidth="1"/>
    <col min="12815" max="13056" width="9.140625" style="1"/>
    <col min="13057" max="13057" width="1.7109375" style="1" customWidth="1"/>
    <col min="13058" max="13060" width="2.7109375" style="1" customWidth="1"/>
    <col min="13061" max="13061" width="13.7109375" style="1" customWidth="1"/>
    <col min="13062" max="13062" width="11.7109375" style="1" customWidth="1"/>
    <col min="13063" max="13063" width="6" style="1" customWidth="1"/>
    <col min="13064" max="13064" width="6.140625" style="1" customWidth="1"/>
    <col min="13065" max="13067" width="2.7109375" style="1" customWidth="1"/>
    <col min="13068" max="13068" width="13.7109375" style="1" customWidth="1"/>
    <col min="13069" max="13069" width="11.7109375" style="1" customWidth="1"/>
    <col min="13070" max="13070" width="6.140625" style="1" customWidth="1"/>
    <col min="13071" max="13312" width="9.140625" style="1"/>
    <col min="13313" max="13313" width="1.7109375" style="1" customWidth="1"/>
    <col min="13314" max="13316" width="2.7109375" style="1" customWidth="1"/>
    <col min="13317" max="13317" width="13.7109375" style="1" customWidth="1"/>
    <col min="13318" max="13318" width="11.7109375" style="1" customWidth="1"/>
    <col min="13319" max="13319" width="6" style="1" customWidth="1"/>
    <col min="13320" max="13320" width="6.140625" style="1" customWidth="1"/>
    <col min="13321" max="13323" width="2.7109375" style="1" customWidth="1"/>
    <col min="13324" max="13324" width="13.7109375" style="1" customWidth="1"/>
    <col min="13325" max="13325" width="11.7109375" style="1" customWidth="1"/>
    <col min="13326" max="13326" width="6.140625" style="1" customWidth="1"/>
    <col min="13327" max="13568" width="9.140625" style="1"/>
    <col min="13569" max="13569" width="1.7109375" style="1" customWidth="1"/>
    <col min="13570" max="13572" width="2.7109375" style="1" customWidth="1"/>
    <col min="13573" max="13573" width="13.7109375" style="1" customWidth="1"/>
    <col min="13574" max="13574" width="11.7109375" style="1" customWidth="1"/>
    <col min="13575" max="13575" width="6" style="1" customWidth="1"/>
    <col min="13576" max="13576" width="6.140625" style="1" customWidth="1"/>
    <col min="13577" max="13579" width="2.7109375" style="1" customWidth="1"/>
    <col min="13580" max="13580" width="13.7109375" style="1" customWidth="1"/>
    <col min="13581" max="13581" width="11.7109375" style="1" customWidth="1"/>
    <col min="13582" max="13582" width="6.140625" style="1" customWidth="1"/>
    <col min="13583" max="13824" width="9.140625" style="1"/>
    <col min="13825" max="13825" width="1.7109375" style="1" customWidth="1"/>
    <col min="13826" max="13828" width="2.7109375" style="1" customWidth="1"/>
    <col min="13829" max="13829" width="13.7109375" style="1" customWidth="1"/>
    <col min="13830" max="13830" width="11.7109375" style="1" customWidth="1"/>
    <col min="13831" max="13831" width="6" style="1" customWidth="1"/>
    <col min="13832" max="13832" width="6.140625" style="1" customWidth="1"/>
    <col min="13833" max="13835" width="2.7109375" style="1" customWidth="1"/>
    <col min="13836" max="13836" width="13.7109375" style="1" customWidth="1"/>
    <col min="13837" max="13837" width="11.7109375" style="1" customWidth="1"/>
    <col min="13838" max="13838" width="6.140625" style="1" customWidth="1"/>
    <col min="13839" max="14080" width="9.140625" style="1"/>
    <col min="14081" max="14081" width="1.7109375" style="1" customWidth="1"/>
    <col min="14082" max="14084" width="2.7109375" style="1" customWidth="1"/>
    <col min="14085" max="14085" width="13.7109375" style="1" customWidth="1"/>
    <col min="14086" max="14086" width="11.7109375" style="1" customWidth="1"/>
    <col min="14087" max="14087" width="6" style="1" customWidth="1"/>
    <col min="14088" max="14088" width="6.140625" style="1" customWidth="1"/>
    <col min="14089" max="14091" width="2.7109375" style="1" customWidth="1"/>
    <col min="14092" max="14092" width="13.7109375" style="1" customWidth="1"/>
    <col min="14093" max="14093" width="11.7109375" style="1" customWidth="1"/>
    <col min="14094" max="14094" width="6.140625" style="1" customWidth="1"/>
    <col min="14095" max="14336" width="9.140625" style="1"/>
    <col min="14337" max="14337" width="1.7109375" style="1" customWidth="1"/>
    <col min="14338" max="14340" width="2.7109375" style="1" customWidth="1"/>
    <col min="14341" max="14341" width="13.7109375" style="1" customWidth="1"/>
    <col min="14342" max="14342" width="11.7109375" style="1" customWidth="1"/>
    <col min="14343" max="14343" width="6" style="1" customWidth="1"/>
    <col min="14344" max="14344" width="6.140625" style="1" customWidth="1"/>
    <col min="14345" max="14347" width="2.7109375" style="1" customWidth="1"/>
    <col min="14348" max="14348" width="13.7109375" style="1" customWidth="1"/>
    <col min="14349" max="14349" width="11.7109375" style="1" customWidth="1"/>
    <col min="14350" max="14350" width="6.140625" style="1" customWidth="1"/>
    <col min="14351" max="14592" width="9.140625" style="1"/>
    <col min="14593" max="14593" width="1.7109375" style="1" customWidth="1"/>
    <col min="14594" max="14596" width="2.7109375" style="1" customWidth="1"/>
    <col min="14597" max="14597" width="13.7109375" style="1" customWidth="1"/>
    <col min="14598" max="14598" width="11.7109375" style="1" customWidth="1"/>
    <col min="14599" max="14599" width="6" style="1" customWidth="1"/>
    <col min="14600" max="14600" width="6.140625" style="1" customWidth="1"/>
    <col min="14601" max="14603" width="2.7109375" style="1" customWidth="1"/>
    <col min="14604" max="14604" width="13.7109375" style="1" customWidth="1"/>
    <col min="14605" max="14605" width="11.7109375" style="1" customWidth="1"/>
    <col min="14606" max="14606" width="6.140625" style="1" customWidth="1"/>
    <col min="14607" max="14848" width="9.140625" style="1"/>
    <col min="14849" max="14849" width="1.7109375" style="1" customWidth="1"/>
    <col min="14850" max="14852" width="2.7109375" style="1" customWidth="1"/>
    <col min="14853" max="14853" width="13.7109375" style="1" customWidth="1"/>
    <col min="14854" max="14854" width="11.7109375" style="1" customWidth="1"/>
    <col min="14855" max="14855" width="6" style="1" customWidth="1"/>
    <col min="14856" max="14856" width="6.140625" style="1" customWidth="1"/>
    <col min="14857" max="14859" width="2.7109375" style="1" customWidth="1"/>
    <col min="14860" max="14860" width="13.7109375" style="1" customWidth="1"/>
    <col min="14861" max="14861" width="11.7109375" style="1" customWidth="1"/>
    <col min="14862" max="14862" width="6.140625" style="1" customWidth="1"/>
    <col min="14863" max="15104" width="9.140625" style="1"/>
    <col min="15105" max="15105" width="1.7109375" style="1" customWidth="1"/>
    <col min="15106" max="15108" width="2.7109375" style="1" customWidth="1"/>
    <col min="15109" max="15109" width="13.7109375" style="1" customWidth="1"/>
    <col min="15110" max="15110" width="11.7109375" style="1" customWidth="1"/>
    <col min="15111" max="15111" width="6" style="1" customWidth="1"/>
    <col min="15112" max="15112" width="6.140625" style="1" customWidth="1"/>
    <col min="15113" max="15115" width="2.7109375" style="1" customWidth="1"/>
    <col min="15116" max="15116" width="13.7109375" style="1" customWidth="1"/>
    <col min="15117" max="15117" width="11.7109375" style="1" customWidth="1"/>
    <col min="15118" max="15118" width="6.140625" style="1" customWidth="1"/>
    <col min="15119" max="15360" width="9.140625" style="1"/>
    <col min="15361" max="15361" width="1.7109375" style="1" customWidth="1"/>
    <col min="15362" max="15364" width="2.7109375" style="1" customWidth="1"/>
    <col min="15365" max="15365" width="13.7109375" style="1" customWidth="1"/>
    <col min="15366" max="15366" width="11.7109375" style="1" customWidth="1"/>
    <col min="15367" max="15367" width="6" style="1" customWidth="1"/>
    <col min="15368" max="15368" width="6.140625" style="1" customWidth="1"/>
    <col min="15369" max="15371" width="2.7109375" style="1" customWidth="1"/>
    <col min="15372" max="15372" width="13.7109375" style="1" customWidth="1"/>
    <col min="15373" max="15373" width="11.7109375" style="1" customWidth="1"/>
    <col min="15374" max="15374" width="6.140625" style="1" customWidth="1"/>
    <col min="15375" max="15616" width="9.140625" style="1"/>
    <col min="15617" max="15617" width="1.7109375" style="1" customWidth="1"/>
    <col min="15618" max="15620" width="2.7109375" style="1" customWidth="1"/>
    <col min="15621" max="15621" width="13.7109375" style="1" customWidth="1"/>
    <col min="15622" max="15622" width="11.7109375" style="1" customWidth="1"/>
    <col min="15623" max="15623" width="6" style="1" customWidth="1"/>
    <col min="15624" max="15624" width="6.140625" style="1" customWidth="1"/>
    <col min="15625" max="15627" width="2.7109375" style="1" customWidth="1"/>
    <col min="15628" max="15628" width="13.7109375" style="1" customWidth="1"/>
    <col min="15629" max="15629" width="11.7109375" style="1" customWidth="1"/>
    <col min="15630" max="15630" width="6.140625" style="1" customWidth="1"/>
    <col min="15631" max="15872" width="9.140625" style="1"/>
    <col min="15873" max="15873" width="1.7109375" style="1" customWidth="1"/>
    <col min="15874" max="15876" width="2.7109375" style="1" customWidth="1"/>
    <col min="15877" max="15877" width="13.7109375" style="1" customWidth="1"/>
    <col min="15878" max="15878" width="11.7109375" style="1" customWidth="1"/>
    <col min="15879" max="15879" width="6" style="1" customWidth="1"/>
    <col min="15880" max="15880" width="6.140625" style="1" customWidth="1"/>
    <col min="15881" max="15883" width="2.7109375" style="1" customWidth="1"/>
    <col min="15884" max="15884" width="13.7109375" style="1" customWidth="1"/>
    <col min="15885" max="15885" width="11.7109375" style="1" customWidth="1"/>
    <col min="15886" max="15886" width="6.140625" style="1" customWidth="1"/>
    <col min="15887" max="16128" width="9.140625" style="1"/>
    <col min="16129" max="16129" width="1.7109375" style="1" customWidth="1"/>
    <col min="16130" max="16132" width="2.7109375" style="1" customWidth="1"/>
    <col min="16133" max="16133" width="13.7109375" style="1" customWidth="1"/>
    <col min="16134" max="16134" width="11.7109375" style="1" customWidth="1"/>
    <col min="16135" max="16135" width="6" style="1" customWidth="1"/>
    <col min="16136" max="16136" width="6.140625" style="1" customWidth="1"/>
    <col min="16137" max="16139" width="2.7109375" style="1" customWidth="1"/>
    <col min="16140" max="16140" width="13.7109375" style="1" customWidth="1"/>
    <col min="16141" max="16141" width="11.7109375" style="1" customWidth="1"/>
    <col min="16142" max="16142" width="6.140625" style="1" customWidth="1"/>
    <col min="16143" max="16384" width="9.140625" style="1"/>
  </cols>
  <sheetData>
    <row r="1" spans="2:13" ht="9.75" customHeight="1" thickBot="1" x14ac:dyDescent="0.25">
      <c r="B1" s="19"/>
      <c r="C1" s="19"/>
      <c r="D1" s="19"/>
      <c r="E1" s="19"/>
      <c r="F1" s="19"/>
      <c r="G1" s="19"/>
      <c r="H1" s="19"/>
      <c r="I1" s="19"/>
      <c r="J1" s="19"/>
      <c r="K1" s="19"/>
      <c r="L1" s="19"/>
    </row>
    <row r="2" spans="2:13" s="2" customFormat="1" ht="15.75" x14ac:dyDescent="0.25">
      <c r="B2" s="101" t="s">
        <v>49</v>
      </c>
      <c r="C2" s="102"/>
      <c r="D2" s="102"/>
      <c r="E2" s="102"/>
      <c r="F2" s="102"/>
      <c r="G2" s="102"/>
      <c r="H2" s="102"/>
      <c r="I2" s="102"/>
      <c r="J2" s="102"/>
      <c r="K2" s="102"/>
      <c r="L2" s="102"/>
      <c r="M2" s="103"/>
    </row>
    <row r="3" spans="2:13" x14ac:dyDescent="0.2">
      <c r="B3" s="104" t="str">
        <f>IF(AgentName="Type Your Name Here", " ",AgentName)</f>
        <v xml:space="preserve"> </v>
      </c>
      <c r="C3" s="97"/>
      <c r="D3" s="97"/>
      <c r="E3" s="97"/>
      <c r="F3" s="97"/>
      <c r="G3" s="97"/>
      <c r="H3" s="97"/>
      <c r="I3" s="97"/>
      <c r="J3" s="97"/>
      <c r="K3" s="97"/>
      <c r="L3" s="97"/>
      <c r="M3" s="105"/>
    </row>
    <row r="4" spans="2:13" ht="13.5" thickBot="1" x14ac:dyDescent="0.25">
      <c r="B4" s="106" t="str">
        <f>IF(CalYear="Type Date Here"," ",CONCATENATE(Literal1," ",CalYear))</f>
        <v xml:space="preserve"> </v>
      </c>
      <c r="C4" s="107"/>
      <c r="D4" s="107"/>
      <c r="E4" s="107"/>
      <c r="F4" s="107"/>
      <c r="G4" s="107"/>
      <c r="H4" s="107"/>
      <c r="I4" s="107"/>
      <c r="J4" s="107"/>
      <c r="K4" s="107"/>
      <c r="L4" s="107"/>
      <c r="M4" s="108"/>
    </row>
    <row r="5" spans="2:13" x14ac:dyDescent="0.2">
      <c r="C5" s="19"/>
      <c r="D5" s="19"/>
      <c r="E5" s="19"/>
      <c r="F5" s="19"/>
      <c r="G5" s="19"/>
      <c r="H5" s="19"/>
      <c r="I5" s="19"/>
      <c r="J5" s="19"/>
      <c r="K5" s="19"/>
      <c r="L5" s="19"/>
    </row>
    <row r="6" spans="2:13" ht="13.5" thickBot="1" x14ac:dyDescent="0.25">
      <c r="C6" s="19"/>
      <c r="D6" s="19"/>
      <c r="E6" s="19"/>
      <c r="F6" s="19"/>
      <c r="G6" s="19"/>
      <c r="H6" s="19"/>
      <c r="I6" s="19"/>
      <c r="J6" s="19"/>
      <c r="K6" s="19"/>
      <c r="L6" s="19"/>
    </row>
    <row r="7" spans="2:13" ht="13.5" thickBot="1" x14ac:dyDescent="0.25">
      <c r="B7" s="98" t="s">
        <v>50</v>
      </c>
      <c r="C7" s="99"/>
      <c r="D7" s="99"/>
      <c r="E7" s="99"/>
      <c r="F7" s="100"/>
      <c r="G7" s="4"/>
      <c r="H7" s="19"/>
      <c r="I7" s="98" t="s">
        <v>51</v>
      </c>
      <c r="J7" s="99"/>
      <c r="K7" s="99"/>
      <c r="L7" s="99"/>
      <c r="M7" s="100"/>
    </row>
    <row r="8" spans="2:13" x14ac:dyDescent="0.2">
      <c r="G8" s="4"/>
      <c r="L8" s="19"/>
    </row>
    <row r="9" spans="2:13" ht="13.5" thickBot="1" x14ac:dyDescent="0.25">
      <c r="B9" s="26" t="s">
        <v>52</v>
      </c>
      <c r="C9" s="5"/>
      <c r="D9" s="5"/>
      <c r="E9" s="5"/>
      <c r="F9" s="5"/>
      <c r="G9" s="4"/>
      <c r="I9" s="26" t="s">
        <v>53</v>
      </c>
      <c r="J9" s="5"/>
      <c r="K9" s="5"/>
      <c r="L9" s="5"/>
      <c r="M9" s="5"/>
    </row>
    <row r="10" spans="2:13" ht="13.5" thickTop="1" x14ac:dyDescent="0.2">
      <c r="B10" s="21"/>
      <c r="C10" s="1" t="s">
        <v>54</v>
      </c>
      <c r="F10" s="27">
        <v>100000</v>
      </c>
      <c r="G10" s="4"/>
      <c r="J10" s="1" t="s">
        <v>55</v>
      </c>
      <c r="L10" s="19"/>
      <c r="M10" s="13">
        <f>TotalPTime</f>
        <v>0</v>
      </c>
    </row>
    <row r="11" spans="2:13" x14ac:dyDescent="0.2">
      <c r="C11" s="1" t="s">
        <v>56</v>
      </c>
      <c r="F11" s="28">
        <v>325000</v>
      </c>
      <c r="G11" s="4"/>
      <c r="J11" s="1" t="s">
        <v>57</v>
      </c>
      <c r="L11" s="19"/>
      <c r="M11" s="13">
        <f>TotalITime</f>
        <v>0</v>
      </c>
    </row>
    <row r="12" spans="2:13" x14ac:dyDescent="0.2">
      <c r="C12" s="1" t="s">
        <v>58</v>
      </c>
      <c r="F12" s="29">
        <v>2.8000000000000001E-2</v>
      </c>
      <c r="G12" s="4"/>
      <c r="J12" s="1" t="s">
        <v>59</v>
      </c>
      <c r="L12" s="19"/>
      <c r="M12" s="13">
        <f>TotalNTime</f>
        <v>0</v>
      </c>
    </row>
    <row r="13" spans="2:13" x14ac:dyDescent="0.2">
      <c r="D13" s="1" t="s">
        <v>60</v>
      </c>
      <c r="F13" s="29">
        <v>0.7</v>
      </c>
      <c r="G13" s="4"/>
      <c r="J13" s="1" t="s">
        <v>61</v>
      </c>
      <c r="L13" s="19"/>
      <c r="M13" s="30">
        <f>IF((PTime+ITime+NTime)=0,0,PTime/(PTime+ITime+NTime))</f>
        <v>0</v>
      </c>
    </row>
    <row r="14" spans="2:13" x14ac:dyDescent="0.2">
      <c r="C14" s="1" t="s">
        <v>62</v>
      </c>
      <c r="F14" s="31">
        <f>SalePrice*TotalComm*AgentSplit</f>
        <v>6370</v>
      </c>
      <c r="G14" s="4"/>
      <c r="J14" s="1" t="s">
        <v>63</v>
      </c>
      <c r="L14" s="19"/>
      <c r="M14" s="30">
        <f>IF((PTime+ITime+NTime)=0,0,ITime/(PTime+ITime+NTime))</f>
        <v>0</v>
      </c>
    </row>
    <row r="15" spans="2:13" x14ac:dyDescent="0.2">
      <c r="F15" s="32"/>
      <c r="G15" s="4"/>
      <c r="J15" s="1" t="s">
        <v>64</v>
      </c>
      <c r="L15" s="19"/>
      <c r="M15" s="30">
        <f>IF((PTime+ITime+NTime)=0,0,NTime/(PTime+ITime+NTime))</f>
        <v>0</v>
      </c>
    </row>
    <row r="16" spans="2:13" ht="13.5" thickBot="1" x14ac:dyDescent="0.25">
      <c r="B16" s="26" t="s">
        <v>65</v>
      </c>
      <c r="C16" s="5"/>
      <c r="D16" s="5"/>
      <c r="E16" s="5"/>
      <c r="F16" s="5"/>
      <c r="G16" s="4"/>
      <c r="J16" s="1" t="s">
        <v>66</v>
      </c>
      <c r="M16" s="33">
        <f>IF(ActualSales=0,0,PTime/ActualSales)</f>
        <v>0</v>
      </c>
    </row>
    <row r="17" spans="2:13" ht="13.5" thickTop="1" x14ac:dyDescent="0.2">
      <c r="C17" s="1" t="s">
        <v>67</v>
      </c>
      <c r="F17" s="6">
        <v>50</v>
      </c>
      <c r="G17" s="4"/>
    </row>
    <row r="18" spans="2:13" ht="13.5" thickBot="1" x14ac:dyDescent="0.25">
      <c r="C18" s="1" t="s">
        <v>68</v>
      </c>
      <c r="F18" s="6">
        <v>2</v>
      </c>
      <c r="G18" s="4"/>
      <c r="I18" s="26" t="s">
        <v>69</v>
      </c>
      <c r="J18" s="5"/>
      <c r="K18" s="5"/>
      <c r="L18" s="5"/>
      <c r="M18" s="5"/>
    </row>
    <row r="19" spans="2:13" ht="13.5" thickTop="1" x14ac:dyDescent="0.2">
      <c r="C19" s="1" t="s">
        <v>70</v>
      </c>
      <c r="F19" s="6">
        <v>5</v>
      </c>
      <c r="G19" s="4"/>
      <c r="J19" s="1" t="s">
        <v>32</v>
      </c>
      <c r="L19" s="19"/>
      <c r="M19" s="13">
        <f>TotalContacts</f>
        <v>0</v>
      </c>
    </row>
    <row r="20" spans="2:13" x14ac:dyDescent="0.2">
      <c r="C20" s="1" t="s">
        <v>71</v>
      </c>
      <c r="F20" s="6">
        <v>10</v>
      </c>
      <c r="G20" s="4"/>
      <c r="J20" s="1" t="s">
        <v>72</v>
      </c>
      <c r="L20" s="19"/>
      <c r="M20" s="34">
        <f>IF(ActualAppts=0,0,ActualContacts/ActualAppts)</f>
        <v>0</v>
      </c>
    </row>
    <row r="21" spans="2:13" x14ac:dyDescent="0.2">
      <c r="C21" s="1" t="s">
        <v>73</v>
      </c>
      <c r="F21" s="35">
        <f>IF((WorkWeeks*WorkDays*F20)=0,0,TargetIncome/(WorkWeeks*WorkDays*F20))</f>
        <v>40</v>
      </c>
      <c r="G21" s="4"/>
      <c r="J21" s="1" t="s">
        <v>74</v>
      </c>
      <c r="L21" s="19"/>
      <c r="M21" s="34">
        <f>IF(ActualSales=0,0,ActualContacts/ActualSales)</f>
        <v>0</v>
      </c>
    </row>
    <row r="22" spans="2:13" x14ac:dyDescent="0.2">
      <c r="G22" s="4"/>
    </row>
    <row r="23" spans="2:13" ht="13.5" thickBot="1" x14ac:dyDescent="0.25">
      <c r="B23" s="26" t="s">
        <v>75</v>
      </c>
      <c r="C23" s="5"/>
      <c r="D23" s="5"/>
      <c r="E23" s="5"/>
      <c r="F23" s="5"/>
      <c r="G23" s="4"/>
      <c r="I23" s="26" t="s">
        <v>76</v>
      </c>
      <c r="J23" s="5"/>
      <c r="K23" s="5"/>
      <c r="L23" s="5"/>
      <c r="M23" s="5"/>
    </row>
    <row r="24" spans="2:13" ht="13.5" thickTop="1" x14ac:dyDescent="0.2">
      <c r="C24" s="1" t="s">
        <v>77</v>
      </c>
      <c r="F24" s="8">
        <f>TargetIncome/NetPerSale</f>
        <v>15.698587127158556</v>
      </c>
      <c r="G24" s="4"/>
      <c r="J24" s="1" t="s">
        <v>33</v>
      </c>
      <c r="L24" s="19"/>
      <c r="M24" s="13">
        <f>TotalAppts</f>
        <v>0</v>
      </c>
    </row>
    <row r="25" spans="2:13" x14ac:dyDescent="0.2">
      <c r="C25" s="1" t="s">
        <v>78</v>
      </c>
      <c r="F25" s="33">
        <f>AnnualSales/12</f>
        <v>1.3082155939298796</v>
      </c>
      <c r="G25" s="4"/>
      <c r="J25" s="1" t="s">
        <v>79</v>
      </c>
      <c r="L25" s="19"/>
      <c r="M25" s="34">
        <f>IF(ActualSales=0,0,ActualAppts/ActualSales)</f>
        <v>0</v>
      </c>
    </row>
    <row r="26" spans="2:13" x14ac:dyDescent="0.2">
      <c r="C26" s="1" t="s">
        <v>80</v>
      </c>
      <c r="F26" s="33">
        <f>IF(WorkWeeks=0,0,AnnualSales/WorkWeeks)</f>
        <v>0.31397174254317112</v>
      </c>
      <c r="G26" s="4"/>
    </row>
    <row r="27" spans="2:13" ht="13.5" thickBot="1" x14ac:dyDescent="0.25">
      <c r="G27" s="4"/>
      <c r="I27" s="26" t="s">
        <v>81</v>
      </c>
      <c r="J27" s="5"/>
      <c r="K27" s="5"/>
      <c r="L27" s="5"/>
      <c r="M27" s="5"/>
    </row>
    <row r="28" spans="2:13" ht="14.25" thickTop="1" thickBot="1" x14ac:dyDescent="0.25">
      <c r="B28" s="26" t="s">
        <v>82</v>
      </c>
      <c r="C28" s="5"/>
      <c r="D28" s="5"/>
      <c r="E28" s="5"/>
      <c r="F28" s="5"/>
      <c r="G28" s="4"/>
      <c r="J28" s="1" t="s">
        <v>4</v>
      </c>
      <c r="L28" s="19"/>
      <c r="M28" s="13">
        <f>TotalAllTrans</f>
        <v>5</v>
      </c>
    </row>
    <row r="29" spans="2:13" ht="13.5" thickTop="1" x14ac:dyDescent="0.2">
      <c r="B29" s="21"/>
      <c r="C29" s="1" t="s">
        <v>83</v>
      </c>
      <c r="F29" s="36">
        <v>4</v>
      </c>
      <c r="G29" s="4"/>
      <c r="J29" s="1" t="s">
        <v>84</v>
      </c>
      <c r="L29" s="19"/>
      <c r="M29" s="33">
        <f>ActualSales/12</f>
        <v>0.41666666666666669</v>
      </c>
    </row>
    <row r="30" spans="2:13" x14ac:dyDescent="0.2">
      <c r="C30" s="1" t="s">
        <v>85</v>
      </c>
      <c r="F30" s="8">
        <f>ROUNDUP(AnnualSales*ApptPerSale,5)</f>
        <v>62.794350000000001</v>
      </c>
      <c r="G30" s="4"/>
      <c r="J30" s="1" t="s">
        <v>86</v>
      </c>
      <c r="L30" s="19"/>
      <c r="M30" s="33">
        <f>IF(WorkWeeks=0,0,ActualSales/WorkWeeks)</f>
        <v>0.1</v>
      </c>
    </row>
    <row r="31" spans="2:13" x14ac:dyDescent="0.2">
      <c r="C31" s="1" t="s">
        <v>87</v>
      </c>
      <c r="F31" s="8">
        <f>ROUNDUP(AnnualSales*ApptPerSale/12,5)</f>
        <v>5.2328699999999992</v>
      </c>
      <c r="G31" s="4"/>
      <c r="J31" s="1" t="s">
        <v>88</v>
      </c>
      <c r="L31" s="19"/>
      <c r="M31" s="15">
        <f>TotalGross</f>
        <v>0</v>
      </c>
    </row>
    <row r="32" spans="2:13" x14ac:dyDescent="0.2">
      <c r="C32" s="1" t="s">
        <v>89</v>
      </c>
      <c r="F32" s="8">
        <f>ROUNDUP(IF(WorkWeeks=0,0,AnnualSales*ApptPerSale/WorkWeeks),5)</f>
        <v>1.2558900000000002</v>
      </c>
      <c r="G32" s="4"/>
      <c r="J32" s="1" t="s">
        <v>90</v>
      </c>
      <c r="L32" s="19"/>
      <c r="M32" s="35">
        <f>IF(ActualSales=0,0,M31/ActualSales)</f>
        <v>0</v>
      </c>
    </row>
    <row r="33" spans="2:14" x14ac:dyDescent="0.2">
      <c r="C33" s="1" t="s">
        <v>91</v>
      </c>
      <c r="F33" s="33">
        <f>IF(WorkWeeks=0,0,AnnualSales*ApptPerSale/(WorkWeeks*WorkDays))</f>
        <v>0.25117739403453687</v>
      </c>
      <c r="G33" s="4"/>
      <c r="J33" s="1" t="s">
        <v>92</v>
      </c>
      <c r="M33" s="15">
        <f>TotalNet</f>
        <v>0</v>
      </c>
    </row>
    <row r="34" spans="2:14" x14ac:dyDescent="0.2">
      <c r="G34" s="4"/>
      <c r="J34" s="1" t="s">
        <v>93</v>
      </c>
      <c r="M34" s="37">
        <f>IF(M31=0,0,M33/M31)</f>
        <v>0</v>
      </c>
    </row>
    <row r="35" spans="2:14" ht="13.5" thickBot="1" x14ac:dyDescent="0.25">
      <c r="B35" s="26" t="s">
        <v>94</v>
      </c>
      <c r="C35" s="5"/>
      <c r="D35" s="5"/>
      <c r="E35" s="5"/>
      <c r="F35" s="5"/>
      <c r="G35" s="4"/>
    </row>
    <row r="36" spans="2:14" ht="13.5" thickTop="1" x14ac:dyDescent="0.2">
      <c r="B36" s="21"/>
      <c r="C36" s="1" t="s">
        <v>95</v>
      </c>
      <c r="F36" s="36">
        <v>10</v>
      </c>
      <c r="G36" s="4"/>
    </row>
    <row r="37" spans="2:14" x14ac:dyDescent="0.2">
      <c r="C37" s="1" t="s">
        <v>85</v>
      </c>
      <c r="F37" s="8">
        <f>ROUNDUP(ContactPerAppt*F30,5)</f>
        <v>627.94349999999997</v>
      </c>
      <c r="G37" s="4"/>
    </row>
    <row r="38" spans="2:14" x14ac:dyDescent="0.2">
      <c r="C38" s="1" t="s">
        <v>87</v>
      </c>
      <c r="F38" s="8">
        <f>ROUNDUP(F37/12,5)</f>
        <v>52.328630000000004</v>
      </c>
      <c r="G38" s="4"/>
    </row>
    <row r="39" spans="2:14" x14ac:dyDescent="0.2">
      <c r="C39" s="1" t="s">
        <v>89</v>
      </c>
      <c r="F39" s="8">
        <f>ROUNDUP(IF(WorkWeeks=0,0,F37/WorkWeeks),5)</f>
        <v>12.558870000000001</v>
      </c>
      <c r="G39" s="4"/>
    </row>
    <row r="40" spans="2:14" x14ac:dyDescent="0.2">
      <c r="C40" s="1" t="s">
        <v>91</v>
      </c>
      <c r="F40" s="8">
        <f>ROUNDUP(IF(WorkDays=0,0,F39/WorkDays),5)</f>
        <v>2.5117799999999999</v>
      </c>
      <c r="G40" s="4"/>
    </row>
    <row r="41" spans="2:14" x14ac:dyDescent="0.2">
      <c r="F41" s="38"/>
      <c r="G41" s="19"/>
    </row>
    <row r="42" spans="2:14" x14ac:dyDescent="0.2">
      <c r="F42" s="1" t="s">
        <v>96</v>
      </c>
    </row>
    <row r="43" spans="2:14" ht="13.5" thickBot="1" x14ac:dyDescent="0.25">
      <c r="B43" s="22"/>
      <c r="C43" s="22"/>
      <c r="D43" s="22"/>
      <c r="E43" s="22"/>
      <c r="F43" s="22"/>
      <c r="G43" s="22"/>
      <c r="H43" s="22"/>
      <c r="I43" s="22"/>
      <c r="J43" s="22"/>
      <c r="K43" s="22"/>
      <c r="L43" s="22"/>
      <c r="M43" s="22"/>
      <c r="N43" s="19"/>
    </row>
    <row r="44" spans="2:14" ht="13.5" thickTop="1" x14ac:dyDescent="0.2">
      <c r="B44" s="23" t="s">
        <v>97</v>
      </c>
      <c r="L44" s="19"/>
    </row>
    <row r="45" spans="2:14" x14ac:dyDescent="0.2">
      <c r="B45" s="23" t="s">
        <v>98</v>
      </c>
      <c r="L45" s="19"/>
    </row>
    <row r="46" spans="2:14" x14ac:dyDescent="0.2">
      <c r="B46" s="23" t="s">
        <v>99</v>
      </c>
      <c r="L46" s="19"/>
    </row>
    <row r="47" spans="2:14" x14ac:dyDescent="0.2">
      <c r="B47" s="23" t="s">
        <v>100</v>
      </c>
      <c r="L47" s="19"/>
    </row>
    <row r="48" spans="2:14" x14ac:dyDescent="0.2">
      <c r="B48" s="23" t="s">
        <v>101</v>
      </c>
      <c r="L48" s="19"/>
    </row>
    <row r="49" spans="2:13" x14ac:dyDescent="0.2">
      <c r="B49" s="23" t="s">
        <v>102</v>
      </c>
      <c r="L49" s="19"/>
    </row>
    <row r="50" spans="2:13" x14ac:dyDescent="0.2">
      <c r="B50" s="24" t="s">
        <v>103</v>
      </c>
      <c r="C50" s="25"/>
      <c r="D50" s="25"/>
      <c r="E50" s="25"/>
      <c r="F50" s="25"/>
      <c r="G50" s="25"/>
      <c r="H50" s="25"/>
      <c r="I50" s="25"/>
      <c r="J50" s="25"/>
      <c r="K50" s="25"/>
      <c r="L50" s="25"/>
      <c r="M50" s="25"/>
    </row>
  </sheetData>
  <mergeCells count="5">
    <mergeCell ref="B2:M2"/>
    <mergeCell ref="B3:M3"/>
    <mergeCell ref="B4:M4"/>
    <mergeCell ref="B7:F7"/>
    <mergeCell ref="I7:M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53"/>
  <sheetViews>
    <sheetView workbookViewId="0">
      <selection activeCell="L17" sqref="L17"/>
    </sheetView>
  </sheetViews>
  <sheetFormatPr defaultColWidth="9.140625" defaultRowHeight="12.75" x14ac:dyDescent="0.2"/>
  <cols>
    <col min="1" max="1" width="1.7109375" style="1" customWidth="1"/>
    <col min="2" max="2" width="2.7109375" style="1" customWidth="1"/>
    <col min="3" max="3" width="2.5703125" style="1" customWidth="1"/>
    <col min="4" max="4" width="2.7109375" style="1" customWidth="1"/>
    <col min="5" max="5" width="19.7109375" style="1" customWidth="1"/>
    <col min="6" max="6" width="10.7109375" style="1" customWidth="1"/>
    <col min="7" max="8" width="3.7109375" style="1" customWidth="1"/>
    <col min="9" max="11" width="2.7109375" style="1" customWidth="1"/>
    <col min="12" max="12" width="19.7109375" style="1" customWidth="1"/>
    <col min="13" max="13" width="10.7109375" style="1" customWidth="1"/>
    <col min="14" max="14" width="2.7109375" style="1" customWidth="1"/>
    <col min="15" max="256" width="9.140625" style="1"/>
    <col min="257" max="257" width="1.7109375" style="1" customWidth="1"/>
    <col min="258" max="258" width="2.7109375" style="1" customWidth="1"/>
    <col min="259" max="259" width="2.5703125" style="1" customWidth="1"/>
    <col min="260" max="260" width="2.7109375" style="1" customWidth="1"/>
    <col min="261" max="261" width="19.7109375" style="1" customWidth="1"/>
    <col min="262" max="262" width="10.7109375" style="1" customWidth="1"/>
    <col min="263" max="264" width="3.7109375" style="1" customWidth="1"/>
    <col min="265" max="267" width="2.7109375" style="1" customWidth="1"/>
    <col min="268" max="268" width="19.7109375" style="1" customWidth="1"/>
    <col min="269" max="269" width="10.7109375" style="1" customWidth="1"/>
    <col min="270" max="270" width="2.7109375" style="1" customWidth="1"/>
    <col min="271" max="512" width="9.140625" style="1"/>
    <col min="513" max="513" width="1.7109375" style="1" customWidth="1"/>
    <col min="514" max="514" width="2.7109375" style="1" customWidth="1"/>
    <col min="515" max="515" width="2.5703125" style="1" customWidth="1"/>
    <col min="516" max="516" width="2.7109375" style="1" customWidth="1"/>
    <col min="517" max="517" width="19.7109375" style="1" customWidth="1"/>
    <col min="518" max="518" width="10.7109375" style="1" customWidth="1"/>
    <col min="519" max="520" width="3.7109375" style="1" customWidth="1"/>
    <col min="521" max="523" width="2.7109375" style="1" customWidth="1"/>
    <col min="524" max="524" width="19.7109375" style="1" customWidth="1"/>
    <col min="525" max="525" width="10.7109375" style="1" customWidth="1"/>
    <col min="526" max="526" width="2.7109375" style="1" customWidth="1"/>
    <col min="527" max="768" width="9.140625" style="1"/>
    <col min="769" max="769" width="1.7109375" style="1" customWidth="1"/>
    <col min="770" max="770" width="2.7109375" style="1" customWidth="1"/>
    <col min="771" max="771" width="2.5703125" style="1" customWidth="1"/>
    <col min="772" max="772" width="2.7109375" style="1" customWidth="1"/>
    <col min="773" max="773" width="19.7109375" style="1" customWidth="1"/>
    <col min="774" max="774" width="10.7109375" style="1" customWidth="1"/>
    <col min="775" max="776" width="3.7109375" style="1" customWidth="1"/>
    <col min="777" max="779" width="2.7109375" style="1" customWidth="1"/>
    <col min="780" max="780" width="19.7109375" style="1" customWidth="1"/>
    <col min="781" max="781" width="10.7109375" style="1" customWidth="1"/>
    <col min="782" max="782" width="2.7109375" style="1" customWidth="1"/>
    <col min="783" max="1024" width="9.140625" style="1"/>
    <col min="1025" max="1025" width="1.7109375" style="1" customWidth="1"/>
    <col min="1026" max="1026" width="2.7109375" style="1" customWidth="1"/>
    <col min="1027" max="1027" width="2.5703125" style="1" customWidth="1"/>
    <col min="1028" max="1028" width="2.7109375" style="1" customWidth="1"/>
    <col min="1029" max="1029" width="19.7109375" style="1" customWidth="1"/>
    <col min="1030" max="1030" width="10.7109375" style="1" customWidth="1"/>
    <col min="1031" max="1032" width="3.7109375" style="1" customWidth="1"/>
    <col min="1033" max="1035" width="2.7109375" style="1" customWidth="1"/>
    <col min="1036" max="1036" width="19.7109375" style="1" customWidth="1"/>
    <col min="1037" max="1037" width="10.7109375" style="1" customWidth="1"/>
    <col min="1038" max="1038" width="2.7109375" style="1" customWidth="1"/>
    <col min="1039" max="1280" width="9.140625" style="1"/>
    <col min="1281" max="1281" width="1.7109375" style="1" customWidth="1"/>
    <col min="1282" max="1282" width="2.7109375" style="1" customWidth="1"/>
    <col min="1283" max="1283" width="2.5703125" style="1" customWidth="1"/>
    <col min="1284" max="1284" width="2.7109375" style="1" customWidth="1"/>
    <col min="1285" max="1285" width="19.7109375" style="1" customWidth="1"/>
    <col min="1286" max="1286" width="10.7109375" style="1" customWidth="1"/>
    <col min="1287" max="1288" width="3.7109375" style="1" customWidth="1"/>
    <col min="1289" max="1291" width="2.7109375" style="1" customWidth="1"/>
    <col min="1292" max="1292" width="19.7109375" style="1" customWidth="1"/>
    <col min="1293" max="1293" width="10.7109375" style="1" customWidth="1"/>
    <col min="1294" max="1294" width="2.7109375" style="1" customWidth="1"/>
    <col min="1295" max="1536" width="9.140625" style="1"/>
    <col min="1537" max="1537" width="1.7109375" style="1" customWidth="1"/>
    <col min="1538" max="1538" width="2.7109375" style="1" customWidth="1"/>
    <col min="1539" max="1539" width="2.5703125" style="1" customWidth="1"/>
    <col min="1540" max="1540" width="2.7109375" style="1" customWidth="1"/>
    <col min="1541" max="1541" width="19.7109375" style="1" customWidth="1"/>
    <col min="1542" max="1542" width="10.7109375" style="1" customWidth="1"/>
    <col min="1543" max="1544" width="3.7109375" style="1" customWidth="1"/>
    <col min="1545" max="1547" width="2.7109375" style="1" customWidth="1"/>
    <col min="1548" max="1548" width="19.7109375" style="1" customWidth="1"/>
    <col min="1549" max="1549" width="10.7109375" style="1" customWidth="1"/>
    <col min="1550" max="1550" width="2.7109375" style="1" customWidth="1"/>
    <col min="1551" max="1792" width="9.140625" style="1"/>
    <col min="1793" max="1793" width="1.7109375" style="1" customWidth="1"/>
    <col min="1794" max="1794" width="2.7109375" style="1" customWidth="1"/>
    <col min="1795" max="1795" width="2.5703125" style="1" customWidth="1"/>
    <col min="1796" max="1796" width="2.7109375" style="1" customWidth="1"/>
    <col min="1797" max="1797" width="19.7109375" style="1" customWidth="1"/>
    <col min="1798" max="1798" width="10.7109375" style="1" customWidth="1"/>
    <col min="1799" max="1800" width="3.7109375" style="1" customWidth="1"/>
    <col min="1801" max="1803" width="2.7109375" style="1" customWidth="1"/>
    <col min="1804" max="1804" width="19.7109375" style="1" customWidth="1"/>
    <col min="1805" max="1805" width="10.7109375" style="1" customWidth="1"/>
    <col min="1806" max="1806" width="2.7109375" style="1" customWidth="1"/>
    <col min="1807" max="2048" width="9.140625" style="1"/>
    <col min="2049" max="2049" width="1.7109375" style="1" customWidth="1"/>
    <col min="2050" max="2050" width="2.7109375" style="1" customWidth="1"/>
    <col min="2051" max="2051" width="2.5703125" style="1" customWidth="1"/>
    <col min="2052" max="2052" width="2.7109375" style="1" customWidth="1"/>
    <col min="2053" max="2053" width="19.7109375" style="1" customWidth="1"/>
    <col min="2054" max="2054" width="10.7109375" style="1" customWidth="1"/>
    <col min="2055" max="2056" width="3.7109375" style="1" customWidth="1"/>
    <col min="2057" max="2059" width="2.7109375" style="1" customWidth="1"/>
    <col min="2060" max="2060" width="19.7109375" style="1" customWidth="1"/>
    <col min="2061" max="2061" width="10.7109375" style="1" customWidth="1"/>
    <col min="2062" max="2062" width="2.7109375" style="1" customWidth="1"/>
    <col min="2063" max="2304" width="9.140625" style="1"/>
    <col min="2305" max="2305" width="1.7109375" style="1" customWidth="1"/>
    <col min="2306" max="2306" width="2.7109375" style="1" customWidth="1"/>
    <col min="2307" max="2307" width="2.5703125" style="1" customWidth="1"/>
    <col min="2308" max="2308" width="2.7109375" style="1" customWidth="1"/>
    <col min="2309" max="2309" width="19.7109375" style="1" customWidth="1"/>
    <col min="2310" max="2310" width="10.7109375" style="1" customWidth="1"/>
    <col min="2311" max="2312" width="3.7109375" style="1" customWidth="1"/>
    <col min="2313" max="2315" width="2.7109375" style="1" customWidth="1"/>
    <col min="2316" max="2316" width="19.7109375" style="1" customWidth="1"/>
    <col min="2317" max="2317" width="10.7109375" style="1" customWidth="1"/>
    <col min="2318" max="2318" width="2.7109375" style="1" customWidth="1"/>
    <col min="2319" max="2560" width="9.140625" style="1"/>
    <col min="2561" max="2561" width="1.7109375" style="1" customWidth="1"/>
    <col min="2562" max="2562" width="2.7109375" style="1" customWidth="1"/>
    <col min="2563" max="2563" width="2.5703125" style="1" customWidth="1"/>
    <col min="2564" max="2564" width="2.7109375" style="1" customWidth="1"/>
    <col min="2565" max="2565" width="19.7109375" style="1" customWidth="1"/>
    <col min="2566" max="2566" width="10.7109375" style="1" customWidth="1"/>
    <col min="2567" max="2568" width="3.7109375" style="1" customWidth="1"/>
    <col min="2569" max="2571" width="2.7109375" style="1" customWidth="1"/>
    <col min="2572" max="2572" width="19.7109375" style="1" customWidth="1"/>
    <col min="2573" max="2573" width="10.7109375" style="1" customWidth="1"/>
    <col min="2574" max="2574" width="2.7109375" style="1" customWidth="1"/>
    <col min="2575" max="2816" width="9.140625" style="1"/>
    <col min="2817" max="2817" width="1.7109375" style="1" customWidth="1"/>
    <col min="2818" max="2818" width="2.7109375" style="1" customWidth="1"/>
    <col min="2819" max="2819" width="2.5703125" style="1" customWidth="1"/>
    <col min="2820" max="2820" width="2.7109375" style="1" customWidth="1"/>
    <col min="2821" max="2821" width="19.7109375" style="1" customWidth="1"/>
    <col min="2822" max="2822" width="10.7109375" style="1" customWidth="1"/>
    <col min="2823" max="2824" width="3.7109375" style="1" customWidth="1"/>
    <col min="2825" max="2827" width="2.7109375" style="1" customWidth="1"/>
    <col min="2828" max="2828" width="19.7109375" style="1" customWidth="1"/>
    <col min="2829" max="2829" width="10.7109375" style="1" customWidth="1"/>
    <col min="2830" max="2830" width="2.7109375" style="1" customWidth="1"/>
    <col min="2831" max="3072" width="9.140625" style="1"/>
    <col min="3073" max="3073" width="1.7109375" style="1" customWidth="1"/>
    <col min="3074" max="3074" width="2.7109375" style="1" customWidth="1"/>
    <col min="3075" max="3075" width="2.5703125" style="1" customWidth="1"/>
    <col min="3076" max="3076" width="2.7109375" style="1" customWidth="1"/>
    <col min="3077" max="3077" width="19.7109375" style="1" customWidth="1"/>
    <col min="3078" max="3078" width="10.7109375" style="1" customWidth="1"/>
    <col min="3079" max="3080" width="3.7109375" style="1" customWidth="1"/>
    <col min="3081" max="3083" width="2.7109375" style="1" customWidth="1"/>
    <col min="3084" max="3084" width="19.7109375" style="1" customWidth="1"/>
    <col min="3085" max="3085" width="10.7109375" style="1" customWidth="1"/>
    <col min="3086" max="3086" width="2.7109375" style="1" customWidth="1"/>
    <col min="3087" max="3328" width="9.140625" style="1"/>
    <col min="3329" max="3329" width="1.7109375" style="1" customWidth="1"/>
    <col min="3330" max="3330" width="2.7109375" style="1" customWidth="1"/>
    <col min="3331" max="3331" width="2.5703125" style="1" customWidth="1"/>
    <col min="3332" max="3332" width="2.7109375" style="1" customWidth="1"/>
    <col min="3333" max="3333" width="19.7109375" style="1" customWidth="1"/>
    <col min="3334" max="3334" width="10.7109375" style="1" customWidth="1"/>
    <col min="3335" max="3336" width="3.7109375" style="1" customWidth="1"/>
    <col min="3337" max="3339" width="2.7109375" style="1" customWidth="1"/>
    <col min="3340" max="3340" width="19.7109375" style="1" customWidth="1"/>
    <col min="3341" max="3341" width="10.7109375" style="1" customWidth="1"/>
    <col min="3342" max="3342" width="2.7109375" style="1" customWidth="1"/>
    <col min="3343" max="3584" width="9.140625" style="1"/>
    <col min="3585" max="3585" width="1.7109375" style="1" customWidth="1"/>
    <col min="3586" max="3586" width="2.7109375" style="1" customWidth="1"/>
    <col min="3587" max="3587" width="2.5703125" style="1" customWidth="1"/>
    <col min="3588" max="3588" width="2.7109375" style="1" customWidth="1"/>
    <col min="3589" max="3589" width="19.7109375" style="1" customWidth="1"/>
    <col min="3590" max="3590" width="10.7109375" style="1" customWidth="1"/>
    <col min="3591" max="3592" width="3.7109375" style="1" customWidth="1"/>
    <col min="3593" max="3595" width="2.7109375" style="1" customWidth="1"/>
    <col min="3596" max="3596" width="19.7109375" style="1" customWidth="1"/>
    <col min="3597" max="3597" width="10.7109375" style="1" customWidth="1"/>
    <col min="3598" max="3598" width="2.7109375" style="1" customWidth="1"/>
    <col min="3599" max="3840" width="9.140625" style="1"/>
    <col min="3841" max="3841" width="1.7109375" style="1" customWidth="1"/>
    <col min="3842" max="3842" width="2.7109375" style="1" customWidth="1"/>
    <col min="3843" max="3843" width="2.5703125" style="1" customWidth="1"/>
    <col min="3844" max="3844" width="2.7109375" style="1" customWidth="1"/>
    <col min="3845" max="3845" width="19.7109375" style="1" customWidth="1"/>
    <col min="3846" max="3846" width="10.7109375" style="1" customWidth="1"/>
    <col min="3847" max="3848" width="3.7109375" style="1" customWidth="1"/>
    <col min="3849" max="3851" width="2.7109375" style="1" customWidth="1"/>
    <col min="3852" max="3852" width="19.7109375" style="1" customWidth="1"/>
    <col min="3853" max="3853" width="10.7109375" style="1" customWidth="1"/>
    <col min="3854" max="3854" width="2.7109375" style="1" customWidth="1"/>
    <col min="3855" max="4096" width="9.140625" style="1"/>
    <col min="4097" max="4097" width="1.7109375" style="1" customWidth="1"/>
    <col min="4098" max="4098" width="2.7109375" style="1" customWidth="1"/>
    <col min="4099" max="4099" width="2.5703125" style="1" customWidth="1"/>
    <col min="4100" max="4100" width="2.7109375" style="1" customWidth="1"/>
    <col min="4101" max="4101" width="19.7109375" style="1" customWidth="1"/>
    <col min="4102" max="4102" width="10.7109375" style="1" customWidth="1"/>
    <col min="4103" max="4104" width="3.7109375" style="1" customWidth="1"/>
    <col min="4105" max="4107" width="2.7109375" style="1" customWidth="1"/>
    <col min="4108" max="4108" width="19.7109375" style="1" customWidth="1"/>
    <col min="4109" max="4109" width="10.7109375" style="1" customWidth="1"/>
    <col min="4110" max="4110" width="2.7109375" style="1" customWidth="1"/>
    <col min="4111" max="4352" width="9.140625" style="1"/>
    <col min="4353" max="4353" width="1.7109375" style="1" customWidth="1"/>
    <col min="4354" max="4354" width="2.7109375" style="1" customWidth="1"/>
    <col min="4355" max="4355" width="2.5703125" style="1" customWidth="1"/>
    <col min="4356" max="4356" width="2.7109375" style="1" customWidth="1"/>
    <col min="4357" max="4357" width="19.7109375" style="1" customWidth="1"/>
    <col min="4358" max="4358" width="10.7109375" style="1" customWidth="1"/>
    <col min="4359" max="4360" width="3.7109375" style="1" customWidth="1"/>
    <col min="4361" max="4363" width="2.7109375" style="1" customWidth="1"/>
    <col min="4364" max="4364" width="19.7109375" style="1" customWidth="1"/>
    <col min="4365" max="4365" width="10.7109375" style="1" customWidth="1"/>
    <col min="4366" max="4366" width="2.7109375" style="1" customWidth="1"/>
    <col min="4367" max="4608" width="9.140625" style="1"/>
    <col min="4609" max="4609" width="1.7109375" style="1" customWidth="1"/>
    <col min="4610" max="4610" width="2.7109375" style="1" customWidth="1"/>
    <col min="4611" max="4611" width="2.5703125" style="1" customWidth="1"/>
    <col min="4612" max="4612" width="2.7109375" style="1" customWidth="1"/>
    <col min="4613" max="4613" width="19.7109375" style="1" customWidth="1"/>
    <col min="4614" max="4614" width="10.7109375" style="1" customWidth="1"/>
    <col min="4615" max="4616" width="3.7109375" style="1" customWidth="1"/>
    <col min="4617" max="4619" width="2.7109375" style="1" customWidth="1"/>
    <col min="4620" max="4620" width="19.7109375" style="1" customWidth="1"/>
    <col min="4621" max="4621" width="10.7109375" style="1" customWidth="1"/>
    <col min="4622" max="4622" width="2.7109375" style="1" customWidth="1"/>
    <col min="4623" max="4864" width="9.140625" style="1"/>
    <col min="4865" max="4865" width="1.7109375" style="1" customWidth="1"/>
    <col min="4866" max="4866" width="2.7109375" style="1" customWidth="1"/>
    <col min="4867" max="4867" width="2.5703125" style="1" customWidth="1"/>
    <col min="4868" max="4868" width="2.7109375" style="1" customWidth="1"/>
    <col min="4869" max="4869" width="19.7109375" style="1" customWidth="1"/>
    <col min="4870" max="4870" width="10.7109375" style="1" customWidth="1"/>
    <col min="4871" max="4872" width="3.7109375" style="1" customWidth="1"/>
    <col min="4873" max="4875" width="2.7109375" style="1" customWidth="1"/>
    <col min="4876" max="4876" width="19.7109375" style="1" customWidth="1"/>
    <col min="4877" max="4877" width="10.7109375" style="1" customWidth="1"/>
    <col min="4878" max="4878" width="2.7109375" style="1" customWidth="1"/>
    <col min="4879" max="5120" width="9.140625" style="1"/>
    <col min="5121" max="5121" width="1.7109375" style="1" customWidth="1"/>
    <col min="5122" max="5122" width="2.7109375" style="1" customWidth="1"/>
    <col min="5123" max="5123" width="2.5703125" style="1" customWidth="1"/>
    <col min="5124" max="5124" width="2.7109375" style="1" customWidth="1"/>
    <col min="5125" max="5125" width="19.7109375" style="1" customWidth="1"/>
    <col min="5126" max="5126" width="10.7109375" style="1" customWidth="1"/>
    <col min="5127" max="5128" width="3.7109375" style="1" customWidth="1"/>
    <col min="5129" max="5131" width="2.7109375" style="1" customWidth="1"/>
    <col min="5132" max="5132" width="19.7109375" style="1" customWidth="1"/>
    <col min="5133" max="5133" width="10.7109375" style="1" customWidth="1"/>
    <col min="5134" max="5134" width="2.7109375" style="1" customWidth="1"/>
    <col min="5135" max="5376" width="9.140625" style="1"/>
    <col min="5377" max="5377" width="1.7109375" style="1" customWidth="1"/>
    <col min="5378" max="5378" width="2.7109375" style="1" customWidth="1"/>
    <col min="5379" max="5379" width="2.5703125" style="1" customWidth="1"/>
    <col min="5380" max="5380" width="2.7109375" style="1" customWidth="1"/>
    <col min="5381" max="5381" width="19.7109375" style="1" customWidth="1"/>
    <col min="5382" max="5382" width="10.7109375" style="1" customWidth="1"/>
    <col min="5383" max="5384" width="3.7109375" style="1" customWidth="1"/>
    <col min="5385" max="5387" width="2.7109375" style="1" customWidth="1"/>
    <col min="5388" max="5388" width="19.7109375" style="1" customWidth="1"/>
    <col min="5389" max="5389" width="10.7109375" style="1" customWidth="1"/>
    <col min="5390" max="5390" width="2.7109375" style="1" customWidth="1"/>
    <col min="5391" max="5632" width="9.140625" style="1"/>
    <col min="5633" max="5633" width="1.7109375" style="1" customWidth="1"/>
    <col min="5634" max="5634" width="2.7109375" style="1" customWidth="1"/>
    <col min="5635" max="5635" width="2.5703125" style="1" customWidth="1"/>
    <col min="5636" max="5636" width="2.7109375" style="1" customWidth="1"/>
    <col min="5637" max="5637" width="19.7109375" style="1" customWidth="1"/>
    <col min="5638" max="5638" width="10.7109375" style="1" customWidth="1"/>
    <col min="5639" max="5640" width="3.7109375" style="1" customWidth="1"/>
    <col min="5641" max="5643" width="2.7109375" style="1" customWidth="1"/>
    <col min="5644" max="5644" width="19.7109375" style="1" customWidth="1"/>
    <col min="5645" max="5645" width="10.7109375" style="1" customWidth="1"/>
    <col min="5646" max="5646" width="2.7109375" style="1" customWidth="1"/>
    <col min="5647" max="5888" width="9.140625" style="1"/>
    <col min="5889" max="5889" width="1.7109375" style="1" customWidth="1"/>
    <col min="5890" max="5890" width="2.7109375" style="1" customWidth="1"/>
    <col min="5891" max="5891" width="2.5703125" style="1" customWidth="1"/>
    <col min="5892" max="5892" width="2.7109375" style="1" customWidth="1"/>
    <col min="5893" max="5893" width="19.7109375" style="1" customWidth="1"/>
    <col min="5894" max="5894" width="10.7109375" style="1" customWidth="1"/>
    <col min="5895" max="5896" width="3.7109375" style="1" customWidth="1"/>
    <col min="5897" max="5899" width="2.7109375" style="1" customWidth="1"/>
    <col min="5900" max="5900" width="19.7109375" style="1" customWidth="1"/>
    <col min="5901" max="5901" width="10.7109375" style="1" customWidth="1"/>
    <col min="5902" max="5902" width="2.7109375" style="1" customWidth="1"/>
    <col min="5903" max="6144" width="9.140625" style="1"/>
    <col min="6145" max="6145" width="1.7109375" style="1" customWidth="1"/>
    <col min="6146" max="6146" width="2.7109375" style="1" customWidth="1"/>
    <col min="6147" max="6147" width="2.5703125" style="1" customWidth="1"/>
    <col min="6148" max="6148" width="2.7109375" style="1" customWidth="1"/>
    <col min="6149" max="6149" width="19.7109375" style="1" customWidth="1"/>
    <col min="6150" max="6150" width="10.7109375" style="1" customWidth="1"/>
    <col min="6151" max="6152" width="3.7109375" style="1" customWidth="1"/>
    <col min="6153" max="6155" width="2.7109375" style="1" customWidth="1"/>
    <col min="6156" max="6156" width="19.7109375" style="1" customWidth="1"/>
    <col min="6157" max="6157" width="10.7109375" style="1" customWidth="1"/>
    <col min="6158" max="6158" width="2.7109375" style="1" customWidth="1"/>
    <col min="6159" max="6400" width="9.140625" style="1"/>
    <col min="6401" max="6401" width="1.7109375" style="1" customWidth="1"/>
    <col min="6402" max="6402" width="2.7109375" style="1" customWidth="1"/>
    <col min="6403" max="6403" width="2.5703125" style="1" customWidth="1"/>
    <col min="6404" max="6404" width="2.7109375" style="1" customWidth="1"/>
    <col min="6405" max="6405" width="19.7109375" style="1" customWidth="1"/>
    <col min="6406" max="6406" width="10.7109375" style="1" customWidth="1"/>
    <col min="6407" max="6408" width="3.7109375" style="1" customWidth="1"/>
    <col min="6409" max="6411" width="2.7109375" style="1" customWidth="1"/>
    <col min="6412" max="6412" width="19.7109375" style="1" customWidth="1"/>
    <col min="6413" max="6413" width="10.7109375" style="1" customWidth="1"/>
    <col min="6414" max="6414" width="2.7109375" style="1" customWidth="1"/>
    <col min="6415" max="6656" width="9.140625" style="1"/>
    <col min="6657" max="6657" width="1.7109375" style="1" customWidth="1"/>
    <col min="6658" max="6658" width="2.7109375" style="1" customWidth="1"/>
    <col min="6659" max="6659" width="2.5703125" style="1" customWidth="1"/>
    <col min="6660" max="6660" width="2.7109375" style="1" customWidth="1"/>
    <col min="6661" max="6661" width="19.7109375" style="1" customWidth="1"/>
    <col min="6662" max="6662" width="10.7109375" style="1" customWidth="1"/>
    <col min="6663" max="6664" width="3.7109375" style="1" customWidth="1"/>
    <col min="6665" max="6667" width="2.7109375" style="1" customWidth="1"/>
    <col min="6668" max="6668" width="19.7109375" style="1" customWidth="1"/>
    <col min="6669" max="6669" width="10.7109375" style="1" customWidth="1"/>
    <col min="6670" max="6670" width="2.7109375" style="1" customWidth="1"/>
    <col min="6671" max="6912" width="9.140625" style="1"/>
    <col min="6913" max="6913" width="1.7109375" style="1" customWidth="1"/>
    <col min="6914" max="6914" width="2.7109375" style="1" customWidth="1"/>
    <col min="6915" max="6915" width="2.5703125" style="1" customWidth="1"/>
    <col min="6916" max="6916" width="2.7109375" style="1" customWidth="1"/>
    <col min="6917" max="6917" width="19.7109375" style="1" customWidth="1"/>
    <col min="6918" max="6918" width="10.7109375" style="1" customWidth="1"/>
    <col min="6919" max="6920" width="3.7109375" style="1" customWidth="1"/>
    <col min="6921" max="6923" width="2.7109375" style="1" customWidth="1"/>
    <col min="6924" max="6924" width="19.7109375" style="1" customWidth="1"/>
    <col min="6925" max="6925" width="10.7109375" style="1" customWidth="1"/>
    <col min="6926" max="6926" width="2.7109375" style="1" customWidth="1"/>
    <col min="6927" max="7168" width="9.140625" style="1"/>
    <col min="7169" max="7169" width="1.7109375" style="1" customWidth="1"/>
    <col min="7170" max="7170" width="2.7109375" style="1" customWidth="1"/>
    <col min="7171" max="7171" width="2.5703125" style="1" customWidth="1"/>
    <col min="7172" max="7172" width="2.7109375" style="1" customWidth="1"/>
    <col min="7173" max="7173" width="19.7109375" style="1" customWidth="1"/>
    <col min="7174" max="7174" width="10.7109375" style="1" customWidth="1"/>
    <col min="7175" max="7176" width="3.7109375" style="1" customWidth="1"/>
    <col min="7177" max="7179" width="2.7109375" style="1" customWidth="1"/>
    <col min="7180" max="7180" width="19.7109375" style="1" customWidth="1"/>
    <col min="7181" max="7181" width="10.7109375" style="1" customWidth="1"/>
    <col min="7182" max="7182" width="2.7109375" style="1" customWidth="1"/>
    <col min="7183" max="7424" width="9.140625" style="1"/>
    <col min="7425" max="7425" width="1.7109375" style="1" customWidth="1"/>
    <col min="7426" max="7426" width="2.7109375" style="1" customWidth="1"/>
    <col min="7427" max="7427" width="2.5703125" style="1" customWidth="1"/>
    <col min="7428" max="7428" width="2.7109375" style="1" customWidth="1"/>
    <col min="7429" max="7429" width="19.7109375" style="1" customWidth="1"/>
    <col min="7430" max="7430" width="10.7109375" style="1" customWidth="1"/>
    <col min="7431" max="7432" width="3.7109375" style="1" customWidth="1"/>
    <col min="7433" max="7435" width="2.7109375" style="1" customWidth="1"/>
    <col min="7436" max="7436" width="19.7109375" style="1" customWidth="1"/>
    <col min="7437" max="7437" width="10.7109375" style="1" customWidth="1"/>
    <col min="7438" max="7438" width="2.7109375" style="1" customWidth="1"/>
    <col min="7439" max="7680" width="9.140625" style="1"/>
    <col min="7681" max="7681" width="1.7109375" style="1" customWidth="1"/>
    <col min="7682" max="7682" width="2.7109375" style="1" customWidth="1"/>
    <col min="7683" max="7683" width="2.5703125" style="1" customWidth="1"/>
    <col min="7684" max="7684" width="2.7109375" style="1" customWidth="1"/>
    <col min="7685" max="7685" width="19.7109375" style="1" customWidth="1"/>
    <col min="7686" max="7686" width="10.7109375" style="1" customWidth="1"/>
    <col min="7687" max="7688" width="3.7109375" style="1" customWidth="1"/>
    <col min="7689" max="7691" width="2.7109375" style="1" customWidth="1"/>
    <col min="7692" max="7692" width="19.7109375" style="1" customWidth="1"/>
    <col min="7693" max="7693" width="10.7109375" style="1" customWidth="1"/>
    <col min="7694" max="7694" width="2.7109375" style="1" customWidth="1"/>
    <col min="7695" max="7936" width="9.140625" style="1"/>
    <col min="7937" max="7937" width="1.7109375" style="1" customWidth="1"/>
    <col min="7938" max="7938" width="2.7109375" style="1" customWidth="1"/>
    <col min="7939" max="7939" width="2.5703125" style="1" customWidth="1"/>
    <col min="7940" max="7940" width="2.7109375" style="1" customWidth="1"/>
    <col min="7941" max="7941" width="19.7109375" style="1" customWidth="1"/>
    <col min="7942" max="7942" width="10.7109375" style="1" customWidth="1"/>
    <col min="7943" max="7944" width="3.7109375" style="1" customWidth="1"/>
    <col min="7945" max="7947" width="2.7109375" style="1" customWidth="1"/>
    <col min="7948" max="7948" width="19.7109375" style="1" customWidth="1"/>
    <col min="7949" max="7949" width="10.7109375" style="1" customWidth="1"/>
    <col min="7950" max="7950" width="2.7109375" style="1" customWidth="1"/>
    <col min="7951" max="8192" width="9.140625" style="1"/>
    <col min="8193" max="8193" width="1.7109375" style="1" customWidth="1"/>
    <col min="8194" max="8194" width="2.7109375" style="1" customWidth="1"/>
    <col min="8195" max="8195" width="2.5703125" style="1" customWidth="1"/>
    <col min="8196" max="8196" width="2.7109375" style="1" customWidth="1"/>
    <col min="8197" max="8197" width="19.7109375" style="1" customWidth="1"/>
    <col min="8198" max="8198" width="10.7109375" style="1" customWidth="1"/>
    <col min="8199" max="8200" width="3.7109375" style="1" customWidth="1"/>
    <col min="8201" max="8203" width="2.7109375" style="1" customWidth="1"/>
    <col min="8204" max="8204" width="19.7109375" style="1" customWidth="1"/>
    <col min="8205" max="8205" width="10.7109375" style="1" customWidth="1"/>
    <col min="8206" max="8206" width="2.7109375" style="1" customWidth="1"/>
    <col min="8207" max="8448" width="9.140625" style="1"/>
    <col min="8449" max="8449" width="1.7109375" style="1" customWidth="1"/>
    <col min="8450" max="8450" width="2.7109375" style="1" customWidth="1"/>
    <col min="8451" max="8451" width="2.5703125" style="1" customWidth="1"/>
    <col min="8452" max="8452" width="2.7109375" style="1" customWidth="1"/>
    <col min="8453" max="8453" width="19.7109375" style="1" customWidth="1"/>
    <col min="8454" max="8454" width="10.7109375" style="1" customWidth="1"/>
    <col min="8455" max="8456" width="3.7109375" style="1" customWidth="1"/>
    <col min="8457" max="8459" width="2.7109375" style="1" customWidth="1"/>
    <col min="8460" max="8460" width="19.7109375" style="1" customWidth="1"/>
    <col min="8461" max="8461" width="10.7109375" style="1" customWidth="1"/>
    <col min="8462" max="8462" width="2.7109375" style="1" customWidth="1"/>
    <col min="8463" max="8704" width="9.140625" style="1"/>
    <col min="8705" max="8705" width="1.7109375" style="1" customWidth="1"/>
    <col min="8706" max="8706" width="2.7109375" style="1" customWidth="1"/>
    <col min="8707" max="8707" width="2.5703125" style="1" customWidth="1"/>
    <col min="8708" max="8708" width="2.7109375" style="1" customWidth="1"/>
    <col min="8709" max="8709" width="19.7109375" style="1" customWidth="1"/>
    <col min="8710" max="8710" width="10.7109375" style="1" customWidth="1"/>
    <col min="8711" max="8712" width="3.7109375" style="1" customWidth="1"/>
    <col min="8713" max="8715" width="2.7109375" style="1" customWidth="1"/>
    <col min="8716" max="8716" width="19.7109375" style="1" customWidth="1"/>
    <col min="8717" max="8717" width="10.7109375" style="1" customWidth="1"/>
    <col min="8718" max="8718" width="2.7109375" style="1" customWidth="1"/>
    <col min="8719" max="8960" width="9.140625" style="1"/>
    <col min="8961" max="8961" width="1.7109375" style="1" customWidth="1"/>
    <col min="8962" max="8962" width="2.7109375" style="1" customWidth="1"/>
    <col min="8963" max="8963" width="2.5703125" style="1" customWidth="1"/>
    <col min="8964" max="8964" width="2.7109375" style="1" customWidth="1"/>
    <col min="8965" max="8965" width="19.7109375" style="1" customWidth="1"/>
    <col min="8966" max="8966" width="10.7109375" style="1" customWidth="1"/>
    <col min="8967" max="8968" width="3.7109375" style="1" customWidth="1"/>
    <col min="8969" max="8971" width="2.7109375" style="1" customWidth="1"/>
    <col min="8972" max="8972" width="19.7109375" style="1" customWidth="1"/>
    <col min="8973" max="8973" width="10.7109375" style="1" customWidth="1"/>
    <col min="8974" max="8974" width="2.7109375" style="1" customWidth="1"/>
    <col min="8975" max="9216" width="9.140625" style="1"/>
    <col min="9217" max="9217" width="1.7109375" style="1" customWidth="1"/>
    <col min="9218" max="9218" width="2.7109375" style="1" customWidth="1"/>
    <col min="9219" max="9219" width="2.5703125" style="1" customWidth="1"/>
    <col min="9220" max="9220" width="2.7109375" style="1" customWidth="1"/>
    <col min="9221" max="9221" width="19.7109375" style="1" customWidth="1"/>
    <col min="9222" max="9222" width="10.7109375" style="1" customWidth="1"/>
    <col min="9223" max="9224" width="3.7109375" style="1" customWidth="1"/>
    <col min="9225" max="9227" width="2.7109375" style="1" customWidth="1"/>
    <col min="9228" max="9228" width="19.7109375" style="1" customWidth="1"/>
    <col min="9229" max="9229" width="10.7109375" style="1" customWidth="1"/>
    <col min="9230" max="9230" width="2.7109375" style="1" customWidth="1"/>
    <col min="9231" max="9472" width="9.140625" style="1"/>
    <col min="9473" max="9473" width="1.7109375" style="1" customWidth="1"/>
    <col min="9474" max="9474" width="2.7109375" style="1" customWidth="1"/>
    <col min="9475" max="9475" width="2.5703125" style="1" customWidth="1"/>
    <col min="9476" max="9476" width="2.7109375" style="1" customWidth="1"/>
    <col min="9477" max="9477" width="19.7109375" style="1" customWidth="1"/>
    <col min="9478" max="9478" width="10.7109375" style="1" customWidth="1"/>
    <col min="9479" max="9480" width="3.7109375" style="1" customWidth="1"/>
    <col min="9481" max="9483" width="2.7109375" style="1" customWidth="1"/>
    <col min="9484" max="9484" width="19.7109375" style="1" customWidth="1"/>
    <col min="9485" max="9485" width="10.7109375" style="1" customWidth="1"/>
    <col min="9486" max="9486" width="2.7109375" style="1" customWidth="1"/>
    <col min="9487" max="9728" width="9.140625" style="1"/>
    <col min="9729" max="9729" width="1.7109375" style="1" customWidth="1"/>
    <col min="9730" max="9730" width="2.7109375" style="1" customWidth="1"/>
    <col min="9731" max="9731" width="2.5703125" style="1" customWidth="1"/>
    <col min="9732" max="9732" width="2.7109375" style="1" customWidth="1"/>
    <col min="9733" max="9733" width="19.7109375" style="1" customWidth="1"/>
    <col min="9734" max="9734" width="10.7109375" style="1" customWidth="1"/>
    <col min="9735" max="9736" width="3.7109375" style="1" customWidth="1"/>
    <col min="9737" max="9739" width="2.7109375" style="1" customWidth="1"/>
    <col min="9740" max="9740" width="19.7109375" style="1" customWidth="1"/>
    <col min="9741" max="9741" width="10.7109375" style="1" customWidth="1"/>
    <col min="9742" max="9742" width="2.7109375" style="1" customWidth="1"/>
    <col min="9743" max="9984" width="9.140625" style="1"/>
    <col min="9985" max="9985" width="1.7109375" style="1" customWidth="1"/>
    <col min="9986" max="9986" width="2.7109375" style="1" customWidth="1"/>
    <col min="9987" max="9987" width="2.5703125" style="1" customWidth="1"/>
    <col min="9988" max="9988" width="2.7109375" style="1" customWidth="1"/>
    <col min="9989" max="9989" width="19.7109375" style="1" customWidth="1"/>
    <col min="9990" max="9990" width="10.7109375" style="1" customWidth="1"/>
    <col min="9991" max="9992" width="3.7109375" style="1" customWidth="1"/>
    <col min="9993" max="9995" width="2.7109375" style="1" customWidth="1"/>
    <col min="9996" max="9996" width="19.7109375" style="1" customWidth="1"/>
    <col min="9997" max="9997" width="10.7109375" style="1" customWidth="1"/>
    <col min="9998" max="9998" width="2.7109375" style="1" customWidth="1"/>
    <col min="9999" max="10240" width="9.140625" style="1"/>
    <col min="10241" max="10241" width="1.7109375" style="1" customWidth="1"/>
    <col min="10242" max="10242" width="2.7109375" style="1" customWidth="1"/>
    <col min="10243" max="10243" width="2.5703125" style="1" customWidth="1"/>
    <col min="10244" max="10244" width="2.7109375" style="1" customWidth="1"/>
    <col min="10245" max="10245" width="19.7109375" style="1" customWidth="1"/>
    <col min="10246" max="10246" width="10.7109375" style="1" customWidth="1"/>
    <col min="10247" max="10248" width="3.7109375" style="1" customWidth="1"/>
    <col min="10249" max="10251" width="2.7109375" style="1" customWidth="1"/>
    <col min="10252" max="10252" width="19.7109375" style="1" customWidth="1"/>
    <col min="10253" max="10253" width="10.7109375" style="1" customWidth="1"/>
    <col min="10254" max="10254" width="2.7109375" style="1" customWidth="1"/>
    <col min="10255" max="10496" width="9.140625" style="1"/>
    <col min="10497" max="10497" width="1.7109375" style="1" customWidth="1"/>
    <col min="10498" max="10498" width="2.7109375" style="1" customWidth="1"/>
    <col min="10499" max="10499" width="2.5703125" style="1" customWidth="1"/>
    <col min="10500" max="10500" width="2.7109375" style="1" customWidth="1"/>
    <col min="10501" max="10501" width="19.7109375" style="1" customWidth="1"/>
    <col min="10502" max="10502" width="10.7109375" style="1" customWidth="1"/>
    <col min="10503" max="10504" width="3.7109375" style="1" customWidth="1"/>
    <col min="10505" max="10507" width="2.7109375" style="1" customWidth="1"/>
    <col min="10508" max="10508" width="19.7109375" style="1" customWidth="1"/>
    <col min="10509" max="10509" width="10.7109375" style="1" customWidth="1"/>
    <col min="10510" max="10510" width="2.7109375" style="1" customWidth="1"/>
    <col min="10511" max="10752" width="9.140625" style="1"/>
    <col min="10753" max="10753" width="1.7109375" style="1" customWidth="1"/>
    <col min="10754" max="10754" width="2.7109375" style="1" customWidth="1"/>
    <col min="10755" max="10755" width="2.5703125" style="1" customWidth="1"/>
    <col min="10756" max="10756" width="2.7109375" style="1" customWidth="1"/>
    <col min="10757" max="10757" width="19.7109375" style="1" customWidth="1"/>
    <col min="10758" max="10758" width="10.7109375" style="1" customWidth="1"/>
    <col min="10759" max="10760" width="3.7109375" style="1" customWidth="1"/>
    <col min="10761" max="10763" width="2.7109375" style="1" customWidth="1"/>
    <col min="10764" max="10764" width="19.7109375" style="1" customWidth="1"/>
    <col min="10765" max="10765" width="10.7109375" style="1" customWidth="1"/>
    <col min="10766" max="10766" width="2.7109375" style="1" customWidth="1"/>
    <col min="10767" max="11008" width="9.140625" style="1"/>
    <col min="11009" max="11009" width="1.7109375" style="1" customWidth="1"/>
    <col min="11010" max="11010" width="2.7109375" style="1" customWidth="1"/>
    <col min="11011" max="11011" width="2.5703125" style="1" customWidth="1"/>
    <col min="11012" max="11012" width="2.7109375" style="1" customWidth="1"/>
    <col min="11013" max="11013" width="19.7109375" style="1" customWidth="1"/>
    <col min="11014" max="11014" width="10.7109375" style="1" customWidth="1"/>
    <col min="11015" max="11016" width="3.7109375" style="1" customWidth="1"/>
    <col min="11017" max="11019" width="2.7109375" style="1" customWidth="1"/>
    <col min="11020" max="11020" width="19.7109375" style="1" customWidth="1"/>
    <col min="11021" max="11021" width="10.7109375" style="1" customWidth="1"/>
    <col min="11022" max="11022" width="2.7109375" style="1" customWidth="1"/>
    <col min="11023" max="11264" width="9.140625" style="1"/>
    <col min="11265" max="11265" width="1.7109375" style="1" customWidth="1"/>
    <col min="11266" max="11266" width="2.7109375" style="1" customWidth="1"/>
    <col min="11267" max="11267" width="2.5703125" style="1" customWidth="1"/>
    <col min="11268" max="11268" width="2.7109375" style="1" customWidth="1"/>
    <col min="11269" max="11269" width="19.7109375" style="1" customWidth="1"/>
    <col min="11270" max="11270" width="10.7109375" style="1" customWidth="1"/>
    <col min="11271" max="11272" width="3.7109375" style="1" customWidth="1"/>
    <col min="11273" max="11275" width="2.7109375" style="1" customWidth="1"/>
    <col min="11276" max="11276" width="19.7109375" style="1" customWidth="1"/>
    <col min="11277" max="11277" width="10.7109375" style="1" customWidth="1"/>
    <col min="11278" max="11278" width="2.7109375" style="1" customWidth="1"/>
    <col min="11279" max="11520" width="9.140625" style="1"/>
    <col min="11521" max="11521" width="1.7109375" style="1" customWidth="1"/>
    <col min="11522" max="11522" width="2.7109375" style="1" customWidth="1"/>
    <col min="11523" max="11523" width="2.5703125" style="1" customWidth="1"/>
    <col min="11524" max="11524" width="2.7109375" style="1" customWidth="1"/>
    <col min="11525" max="11525" width="19.7109375" style="1" customWidth="1"/>
    <col min="11526" max="11526" width="10.7109375" style="1" customWidth="1"/>
    <col min="11527" max="11528" width="3.7109375" style="1" customWidth="1"/>
    <col min="11529" max="11531" width="2.7109375" style="1" customWidth="1"/>
    <col min="11532" max="11532" width="19.7109375" style="1" customWidth="1"/>
    <col min="11533" max="11533" width="10.7109375" style="1" customWidth="1"/>
    <col min="11534" max="11534" width="2.7109375" style="1" customWidth="1"/>
    <col min="11535" max="11776" width="9.140625" style="1"/>
    <col min="11777" max="11777" width="1.7109375" style="1" customWidth="1"/>
    <col min="11778" max="11778" width="2.7109375" style="1" customWidth="1"/>
    <col min="11779" max="11779" width="2.5703125" style="1" customWidth="1"/>
    <col min="11780" max="11780" width="2.7109375" style="1" customWidth="1"/>
    <col min="11781" max="11781" width="19.7109375" style="1" customWidth="1"/>
    <col min="11782" max="11782" width="10.7109375" style="1" customWidth="1"/>
    <col min="11783" max="11784" width="3.7109375" style="1" customWidth="1"/>
    <col min="11785" max="11787" width="2.7109375" style="1" customWidth="1"/>
    <col min="11788" max="11788" width="19.7109375" style="1" customWidth="1"/>
    <col min="11789" max="11789" width="10.7109375" style="1" customWidth="1"/>
    <col min="11790" max="11790" width="2.7109375" style="1" customWidth="1"/>
    <col min="11791" max="12032" width="9.140625" style="1"/>
    <col min="12033" max="12033" width="1.7109375" style="1" customWidth="1"/>
    <col min="12034" max="12034" width="2.7109375" style="1" customWidth="1"/>
    <col min="12035" max="12035" width="2.5703125" style="1" customWidth="1"/>
    <col min="12036" max="12036" width="2.7109375" style="1" customWidth="1"/>
    <col min="12037" max="12037" width="19.7109375" style="1" customWidth="1"/>
    <col min="12038" max="12038" width="10.7109375" style="1" customWidth="1"/>
    <col min="12039" max="12040" width="3.7109375" style="1" customWidth="1"/>
    <col min="12041" max="12043" width="2.7109375" style="1" customWidth="1"/>
    <col min="12044" max="12044" width="19.7109375" style="1" customWidth="1"/>
    <col min="12045" max="12045" width="10.7109375" style="1" customWidth="1"/>
    <col min="12046" max="12046" width="2.7109375" style="1" customWidth="1"/>
    <col min="12047" max="12288" width="9.140625" style="1"/>
    <col min="12289" max="12289" width="1.7109375" style="1" customWidth="1"/>
    <col min="12290" max="12290" width="2.7109375" style="1" customWidth="1"/>
    <col min="12291" max="12291" width="2.5703125" style="1" customWidth="1"/>
    <col min="12292" max="12292" width="2.7109375" style="1" customWidth="1"/>
    <col min="12293" max="12293" width="19.7109375" style="1" customWidth="1"/>
    <col min="12294" max="12294" width="10.7109375" style="1" customWidth="1"/>
    <col min="12295" max="12296" width="3.7109375" style="1" customWidth="1"/>
    <col min="12297" max="12299" width="2.7109375" style="1" customWidth="1"/>
    <col min="12300" max="12300" width="19.7109375" style="1" customWidth="1"/>
    <col min="12301" max="12301" width="10.7109375" style="1" customWidth="1"/>
    <col min="12302" max="12302" width="2.7109375" style="1" customWidth="1"/>
    <col min="12303" max="12544" width="9.140625" style="1"/>
    <col min="12545" max="12545" width="1.7109375" style="1" customWidth="1"/>
    <col min="12546" max="12546" width="2.7109375" style="1" customWidth="1"/>
    <col min="12547" max="12547" width="2.5703125" style="1" customWidth="1"/>
    <col min="12548" max="12548" width="2.7109375" style="1" customWidth="1"/>
    <col min="12549" max="12549" width="19.7109375" style="1" customWidth="1"/>
    <col min="12550" max="12550" width="10.7109375" style="1" customWidth="1"/>
    <col min="12551" max="12552" width="3.7109375" style="1" customWidth="1"/>
    <col min="12553" max="12555" width="2.7109375" style="1" customWidth="1"/>
    <col min="12556" max="12556" width="19.7109375" style="1" customWidth="1"/>
    <col min="12557" max="12557" width="10.7109375" style="1" customWidth="1"/>
    <col min="12558" max="12558" width="2.7109375" style="1" customWidth="1"/>
    <col min="12559" max="12800" width="9.140625" style="1"/>
    <col min="12801" max="12801" width="1.7109375" style="1" customWidth="1"/>
    <col min="12802" max="12802" width="2.7109375" style="1" customWidth="1"/>
    <col min="12803" max="12803" width="2.5703125" style="1" customWidth="1"/>
    <col min="12804" max="12804" width="2.7109375" style="1" customWidth="1"/>
    <col min="12805" max="12805" width="19.7109375" style="1" customWidth="1"/>
    <col min="12806" max="12806" width="10.7109375" style="1" customWidth="1"/>
    <col min="12807" max="12808" width="3.7109375" style="1" customWidth="1"/>
    <col min="12809" max="12811" width="2.7109375" style="1" customWidth="1"/>
    <col min="12812" max="12812" width="19.7109375" style="1" customWidth="1"/>
    <col min="12813" max="12813" width="10.7109375" style="1" customWidth="1"/>
    <col min="12814" max="12814" width="2.7109375" style="1" customWidth="1"/>
    <col min="12815" max="13056" width="9.140625" style="1"/>
    <col min="13057" max="13057" width="1.7109375" style="1" customWidth="1"/>
    <col min="13058" max="13058" width="2.7109375" style="1" customWidth="1"/>
    <col min="13059" max="13059" width="2.5703125" style="1" customWidth="1"/>
    <col min="13060" max="13060" width="2.7109375" style="1" customWidth="1"/>
    <col min="13061" max="13061" width="19.7109375" style="1" customWidth="1"/>
    <col min="13062" max="13062" width="10.7109375" style="1" customWidth="1"/>
    <col min="13063" max="13064" width="3.7109375" style="1" customWidth="1"/>
    <col min="13065" max="13067" width="2.7109375" style="1" customWidth="1"/>
    <col min="13068" max="13068" width="19.7109375" style="1" customWidth="1"/>
    <col min="13069" max="13069" width="10.7109375" style="1" customWidth="1"/>
    <col min="13070" max="13070" width="2.7109375" style="1" customWidth="1"/>
    <col min="13071" max="13312" width="9.140625" style="1"/>
    <col min="13313" max="13313" width="1.7109375" style="1" customWidth="1"/>
    <col min="13314" max="13314" width="2.7109375" style="1" customWidth="1"/>
    <col min="13315" max="13315" width="2.5703125" style="1" customWidth="1"/>
    <col min="13316" max="13316" width="2.7109375" style="1" customWidth="1"/>
    <col min="13317" max="13317" width="19.7109375" style="1" customWidth="1"/>
    <col min="13318" max="13318" width="10.7109375" style="1" customWidth="1"/>
    <col min="13319" max="13320" width="3.7109375" style="1" customWidth="1"/>
    <col min="13321" max="13323" width="2.7109375" style="1" customWidth="1"/>
    <col min="13324" max="13324" width="19.7109375" style="1" customWidth="1"/>
    <col min="13325" max="13325" width="10.7109375" style="1" customWidth="1"/>
    <col min="13326" max="13326" width="2.7109375" style="1" customWidth="1"/>
    <col min="13327" max="13568" width="9.140625" style="1"/>
    <col min="13569" max="13569" width="1.7109375" style="1" customWidth="1"/>
    <col min="13570" max="13570" width="2.7109375" style="1" customWidth="1"/>
    <col min="13571" max="13571" width="2.5703125" style="1" customWidth="1"/>
    <col min="13572" max="13572" width="2.7109375" style="1" customWidth="1"/>
    <col min="13573" max="13573" width="19.7109375" style="1" customWidth="1"/>
    <col min="13574" max="13574" width="10.7109375" style="1" customWidth="1"/>
    <col min="13575" max="13576" width="3.7109375" style="1" customWidth="1"/>
    <col min="13577" max="13579" width="2.7109375" style="1" customWidth="1"/>
    <col min="13580" max="13580" width="19.7109375" style="1" customWidth="1"/>
    <col min="13581" max="13581" width="10.7109375" style="1" customWidth="1"/>
    <col min="13582" max="13582" width="2.7109375" style="1" customWidth="1"/>
    <col min="13583" max="13824" width="9.140625" style="1"/>
    <col min="13825" max="13825" width="1.7109375" style="1" customWidth="1"/>
    <col min="13826" max="13826" width="2.7109375" style="1" customWidth="1"/>
    <col min="13827" max="13827" width="2.5703125" style="1" customWidth="1"/>
    <col min="13828" max="13828" width="2.7109375" style="1" customWidth="1"/>
    <col min="13829" max="13829" width="19.7109375" style="1" customWidth="1"/>
    <col min="13830" max="13830" width="10.7109375" style="1" customWidth="1"/>
    <col min="13831" max="13832" width="3.7109375" style="1" customWidth="1"/>
    <col min="13833" max="13835" width="2.7109375" style="1" customWidth="1"/>
    <col min="13836" max="13836" width="19.7109375" style="1" customWidth="1"/>
    <col min="13837" max="13837" width="10.7109375" style="1" customWidth="1"/>
    <col min="13838" max="13838" width="2.7109375" style="1" customWidth="1"/>
    <col min="13839" max="14080" width="9.140625" style="1"/>
    <col min="14081" max="14081" width="1.7109375" style="1" customWidth="1"/>
    <col min="14082" max="14082" width="2.7109375" style="1" customWidth="1"/>
    <col min="14083" max="14083" width="2.5703125" style="1" customWidth="1"/>
    <col min="14084" max="14084" width="2.7109375" style="1" customWidth="1"/>
    <col min="14085" max="14085" width="19.7109375" style="1" customWidth="1"/>
    <col min="14086" max="14086" width="10.7109375" style="1" customWidth="1"/>
    <col min="14087" max="14088" width="3.7109375" style="1" customWidth="1"/>
    <col min="14089" max="14091" width="2.7109375" style="1" customWidth="1"/>
    <col min="14092" max="14092" width="19.7109375" style="1" customWidth="1"/>
    <col min="14093" max="14093" width="10.7109375" style="1" customWidth="1"/>
    <col min="14094" max="14094" width="2.7109375" style="1" customWidth="1"/>
    <col min="14095" max="14336" width="9.140625" style="1"/>
    <col min="14337" max="14337" width="1.7109375" style="1" customWidth="1"/>
    <col min="14338" max="14338" width="2.7109375" style="1" customWidth="1"/>
    <col min="14339" max="14339" width="2.5703125" style="1" customWidth="1"/>
    <col min="14340" max="14340" width="2.7109375" style="1" customWidth="1"/>
    <col min="14341" max="14341" width="19.7109375" style="1" customWidth="1"/>
    <col min="14342" max="14342" width="10.7109375" style="1" customWidth="1"/>
    <col min="14343" max="14344" width="3.7109375" style="1" customWidth="1"/>
    <col min="14345" max="14347" width="2.7109375" style="1" customWidth="1"/>
    <col min="14348" max="14348" width="19.7109375" style="1" customWidth="1"/>
    <col min="14349" max="14349" width="10.7109375" style="1" customWidth="1"/>
    <col min="14350" max="14350" width="2.7109375" style="1" customWidth="1"/>
    <col min="14351" max="14592" width="9.140625" style="1"/>
    <col min="14593" max="14593" width="1.7109375" style="1" customWidth="1"/>
    <col min="14594" max="14594" width="2.7109375" style="1" customWidth="1"/>
    <col min="14595" max="14595" width="2.5703125" style="1" customWidth="1"/>
    <col min="14596" max="14596" width="2.7109375" style="1" customWidth="1"/>
    <col min="14597" max="14597" width="19.7109375" style="1" customWidth="1"/>
    <col min="14598" max="14598" width="10.7109375" style="1" customWidth="1"/>
    <col min="14599" max="14600" width="3.7109375" style="1" customWidth="1"/>
    <col min="14601" max="14603" width="2.7109375" style="1" customWidth="1"/>
    <col min="14604" max="14604" width="19.7109375" style="1" customWidth="1"/>
    <col min="14605" max="14605" width="10.7109375" style="1" customWidth="1"/>
    <col min="14606" max="14606" width="2.7109375" style="1" customWidth="1"/>
    <col min="14607" max="14848" width="9.140625" style="1"/>
    <col min="14849" max="14849" width="1.7109375" style="1" customWidth="1"/>
    <col min="14850" max="14850" width="2.7109375" style="1" customWidth="1"/>
    <col min="14851" max="14851" width="2.5703125" style="1" customWidth="1"/>
    <col min="14852" max="14852" width="2.7109375" style="1" customWidth="1"/>
    <col min="14853" max="14853" width="19.7109375" style="1" customWidth="1"/>
    <col min="14854" max="14854" width="10.7109375" style="1" customWidth="1"/>
    <col min="14855" max="14856" width="3.7109375" style="1" customWidth="1"/>
    <col min="14857" max="14859" width="2.7109375" style="1" customWidth="1"/>
    <col min="14860" max="14860" width="19.7109375" style="1" customWidth="1"/>
    <col min="14861" max="14861" width="10.7109375" style="1" customWidth="1"/>
    <col min="14862" max="14862" width="2.7109375" style="1" customWidth="1"/>
    <col min="14863" max="15104" width="9.140625" style="1"/>
    <col min="15105" max="15105" width="1.7109375" style="1" customWidth="1"/>
    <col min="15106" max="15106" width="2.7109375" style="1" customWidth="1"/>
    <col min="15107" max="15107" width="2.5703125" style="1" customWidth="1"/>
    <col min="15108" max="15108" width="2.7109375" style="1" customWidth="1"/>
    <col min="15109" max="15109" width="19.7109375" style="1" customWidth="1"/>
    <col min="15110" max="15110" width="10.7109375" style="1" customWidth="1"/>
    <col min="15111" max="15112" width="3.7109375" style="1" customWidth="1"/>
    <col min="15113" max="15115" width="2.7109375" style="1" customWidth="1"/>
    <col min="15116" max="15116" width="19.7109375" style="1" customWidth="1"/>
    <col min="15117" max="15117" width="10.7109375" style="1" customWidth="1"/>
    <col min="15118" max="15118" width="2.7109375" style="1" customWidth="1"/>
    <col min="15119" max="15360" width="9.140625" style="1"/>
    <col min="15361" max="15361" width="1.7109375" style="1" customWidth="1"/>
    <col min="15362" max="15362" width="2.7109375" style="1" customWidth="1"/>
    <col min="15363" max="15363" width="2.5703125" style="1" customWidth="1"/>
    <col min="15364" max="15364" width="2.7109375" style="1" customWidth="1"/>
    <col min="15365" max="15365" width="19.7109375" style="1" customWidth="1"/>
    <col min="15366" max="15366" width="10.7109375" style="1" customWidth="1"/>
    <col min="15367" max="15368" width="3.7109375" style="1" customWidth="1"/>
    <col min="15369" max="15371" width="2.7109375" style="1" customWidth="1"/>
    <col min="15372" max="15372" width="19.7109375" style="1" customWidth="1"/>
    <col min="15373" max="15373" width="10.7109375" style="1" customWidth="1"/>
    <col min="15374" max="15374" width="2.7109375" style="1" customWidth="1"/>
    <col min="15375" max="15616" width="9.140625" style="1"/>
    <col min="15617" max="15617" width="1.7109375" style="1" customWidth="1"/>
    <col min="15618" max="15618" width="2.7109375" style="1" customWidth="1"/>
    <col min="15619" max="15619" width="2.5703125" style="1" customWidth="1"/>
    <col min="15620" max="15620" width="2.7109375" style="1" customWidth="1"/>
    <col min="15621" max="15621" width="19.7109375" style="1" customWidth="1"/>
    <col min="15622" max="15622" width="10.7109375" style="1" customWidth="1"/>
    <col min="15623" max="15624" width="3.7109375" style="1" customWidth="1"/>
    <col min="15625" max="15627" width="2.7109375" style="1" customWidth="1"/>
    <col min="15628" max="15628" width="19.7109375" style="1" customWidth="1"/>
    <col min="15629" max="15629" width="10.7109375" style="1" customWidth="1"/>
    <col min="15630" max="15630" width="2.7109375" style="1" customWidth="1"/>
    <col min="15631" max="15872" width="9.140625" style="1"/>
    <col min="15873" max="15873" width="1.7109375" style="1" customWidth="1"/>
    <col min="15874" max="15874" width="2.7109375" style="1" customWidth="1"/>
    <col min="15875" max="15875" width="2.5703125" style="1" customWidth="1"/>
    <col min="15876" max="15876" width="2.7109375" style="1" customWidth="1"/>
    <col min="15877" max="15877" width="19.7109375" style="1" customWidth="1"/>
    <col min="15878" max="15878" width="10.7109375" style="1" customWidth="1"/>
    <col min="15879" max="15880" width="3.7109375" style="1" customWidth="1"/>
    <col min="15881" max="15883" width="2.7109375" style="1" customWidth="1"/>
    <col min="15884" max="15884" width="19.7109375" style="1" customWidth="1"/>
    <col min="15885" max="15885" width="10.7109375" style="1" customWidth="1"/>
    <col min="15886" max="15886" width="2.7109375" style="1" customWidth="1"/>
    <col min="15887" max="16128" width="9.140625" style="1"/>
    <col min="16129" max="16129" width="1.7109375" style="1" customWidth="1"/>
    <col min="16130" max="16130" width="2.7109375" style="1" customWidth="1"/>
    <col min="16131" max="16131" width="2.5703125" style="1" customWidth="1"/>
    <col min="16132" max="16132" width="2.7109375" style="1" customWidth="1"/>
    <col min="16133" max="16133" width="19.7109375" style="1" customWidth="1"/>
    <col min="16134" max="16134" width="10.7109375" style="1" customWidth="1"/>
    <col min="16135" max="16136" width="3.7109375" style="1" customWidth="1"/>
    <col min="16137" max="16139" width="2.7109375" style="1" customWidth="1"/>
    <col min="16140" max="16140" width="19.7109375" style="1" customWidth="1"/>
    <col min="16141" max="16141" width="10.7109375" style="1" customWidth="1"/>
    <col min="16142" max="16142" width="2.7109375" style="1" customWidth="1"/>
    <col min="16143" max="16384" width="9.140625" style="1"/>
  </cols>
  <sheetData>
    <row r="1" spans="2:13" ht="9.75" customHeight="1" thickBot="1" x14ac:dyDescent="0.25"/>
    <row r="2" spans="2:13" s="2" customFormat="1" ht="15.75" x14ac:dyDescent="0.25">
      <c r="B2" s="101" t="s">
        <v>104</v>
      </c>
      <c r="C2" s="102"/>
      <c r="D2" s="102"/>
      <c r="E2" s="102"/>
      <c r="F2" s="102"/>
      <c r="G2" s="102"/>
      <c r="H2" s="102"/>
      <c r="I2" s="102"/>
      <c r="J2" s="102"/>
      <c r="K2" s="102"/>
      <c r="L2" s="102"/>
      <c r="M2" s="103"/>
    </row>
    <row r="3" spans="2:13" x14ac:dyDescent="0.2">
      <c r="B3" s="104" t="str">
        <f>IF(AgentName="Type Your Name Here", " ",AgentName)</f>
        <v xml:space="preserve"> </v>
      </c>
      <c r="C3" s="97"/>
      <c r="D3" s="97"/>
      <c r="E3" s="97"/>
      <c r="F3" s="97"/>
      <c r="G3" s="97"/>
      <c r="H3" s="97"/>
      <c r="I3" s="97"/>
      <c r="J3" s="97"/>
      <c r="K3" s="97"/>
      <c r="L3" s="97"/>
      <c r="M3" s="105"/>
    </row>
    <row r="4" spans="2:13" ht="13.5" thickBot="1" x14ac:dyDescent="0.25">
      <c r="B4" s="106" t="str">
        <f>IF(CalYear="Type Date Here"," ",CONCATENATE(Literal1," ",CalYear))</f>
        <v xml:space="preserve"> </v>
      </c>
      <c r="C4" s="107"/>
      <c r="D4" s="107"/>
      <c r="E4" s="107"/>
      <c r="F4" s="107"/>
      <c r="G4" s="107"/>
      <c r="H4" s="107"/>
      <c r="I4" s="107"/>
      <c r="J4" s="107"/>
      <c r="K4" s="107"/>
      <c r="L4" s="107"/>
      <c r="M4" s="108"/>
    </row>
    <row r="5" spans="2:13" ht="6.75" customHeight="1" x14ac:dyDescent="0.2"/>
    <row r="6" spans="2:13" ht="13.5" thickBot="1" x14ac:dyDescent="0.25"/>
    <row r="7" spans="2:13" ht="13.5" thickBot="1" x14ac:dyDescent="0.25">
      <c r="B7" s="98" t="s">
        <v>105</v>
      </c>
      <c r="C7" s="99"/>
      <c r="D7" s="99"/>
      <c r="E7" s="99"/>
      <c r="F7" s="100"/>
      <c r="G7" s="4"/>
      <c r="I7" s="98" t="s">
        <v>106</v>
      </c>
      <c r="J7" s="99"/>
      <c r="K7" s="99"/>
      <c r="L7" s="99"/>
      <c r="M7" s="100"/>
    </row>
    <row r="8" spans="2:13" ht="6.75" customHeight="1" x14ac:dyDescent="0.2">
      <c r="G8" s="4"/>
    </row>
    <row r="9" spans="2:13" ht="13.5" thickBot="1" x14ac:dyDescent="0.25">
      <c r="B9" s="109" t="s">
        <v>107</v>
      </c>
      <c r="C9" s="109"/>
      <c r="D9" s="109"/>
      <c r="E9" s="109"/>
      <c r="F9" s="39"/>
      <c r="G9" s="4"/>
      <c r="I9" s="5" t="s">
        <v>108</v>
      </c>
      <c r="J9" s="5"/>
      <c r="K9" s="5"/>
      <c r="L9" s="5"/>
      <c r="M9" s="5"/>
    </row>
    <row r="10" spans="2:13" ht="13.5" thickTop="1" x14ac:dyDescent="0.2">
      <c r="C10" s="1" t="s">
        <v>109</v>
      </c>
      <c r="F10" s="29">
        <v>0.15</v>
      </c>
      <c r="G10" s="4"/>
      <c r="J10" s="1" t="s">
        <v>110</v>
      </c>
      <c r="M10" s="30">
        <f>IF(F39=0,0,F19/F39)</f>
        <v>0</v>
      </c>
    </row>
    <row r="11" spans="2:13" x14ac:dyDescent="0.2">
      <c r="C11" s="21" t="s">
        <v>111</v>
      </c>
      <c r="F11" s="35">
        <f>TargetIncome*F10</f>
        <v>15000</v>
      </c>
      <c r="G11" s="4"/>
      <c r="J11" s="1" t="s">
        <v>112</v>
      </c>
      <c r="M11" s="30">
        <f>IF(F39=0,0,F37/F39)</f>
        <v>0</v>
      </c>
    </row>
    <row r="12" spans="2:13" x14ac:dyDescent="0.2">
      <c r="G12" s="4"/>
    </row>
    <row r="13" spans="2:13" ht="13.5" thickBot="1" x14ac:dyDescent="0.25">
      <c r="B13" s="109" t="s">
        <v>113</v>
      </c>
      <c r="C13" s="109"/>
      <c r="D13" s="109"/>
      <c r="E13" s="109"/>
      <c r="F13" s="109"/>
      <c r="G13" s="4"/>
      <c r="I13" s="5" t="s">
        <v>114</v>
      </c>
      <c r="J13" s="5"/>
      <c r="K13" s="5"/>
      <c r="L13" s="5"/>
      <c r="M13" s="5"/>
    </row>
    <row r="14" spans="2:13" ht="13.5" thickTop="1" x14ac:dyDescent="0.2">
      <c r="C14" s="1" t="s">
        <v>197</v>
      </c>
      <c r="F14" s="17">
        <v>0</v>
      </c>
      <c r="G14" s="4"/>
      <c r="J14" s="1" t="s">
        <v>194</v>
      </c>
      <c r="M14" s="15">
        <f>ExpenseEO</f>
        <v>0</v>
      </c>
    </row>
    <row r="15" spans="2:13" x14ac:dyDescent="0.2">
      <c r="C15" s="1" t="s">
        <v>115</v>
      </c>
      <c r="F15" s="17">
        <v>0</v>
      </c>
      <c r="G15" s="4"/>
      <c r="J15" s="1" t="s">
        <v>116</v>
      </c>
      <c r="M15" s="15">
        <f>ExpenseMLS</f>
        <v>0</v>
      </c>
    </row>
    <row r="16" spans="2:13" x14ac:dyDescent="0.2">
      <c r="C16" s="1" t="s">
        <v>198</v>
      </c>
      <c r="F16" s="17">
        <v>0</v>
      </c>
      <c r="G16" s="4"/>
      <c r="J16" s="1" t="s">
        <v>199</v>
      </c>
      <c r="M16" s="15">
        <f>ExpenseLockbox</f>
        <v>0</v>
      </c>
    </row>
    <row r="17" spans="2:13" x14ac:dyDescent="0.2">
      <c r="C17" s="1" t="s">
        <v>117</v>
      </c>
      <c r="F17" s="17">
        <v>0</v>
      </c>
      <c r="G17" s="4"/>
      <c r="J17" s="1" t="s">
        <v>118</v>
      </c>
      <c r="M17" s="15">
        <f>ExpenseOffice</f>
        <v>0</v>
      </c>
    </row>
    <row r="18" spans="2:13" x14ac:dyDescent="0.2">
      <c r="C18" s="1" t="s">
        <v>149</v>
      </c>
      <c r="F18" s="17">
        <v>0</v>
      </c>
      <c r="G18" s="4"/>
      <c r="J18" s="1" t="s">
        <v>119</v>
      </c>
      <c r="M18" s="18">
        <f>ExpenseDues</f>
        <v>0</v>
      </c>
    </row>
    <row r="19" spans="2:13" x14ac:dyDescent="0.2">
      <c r="D19" s="1" t="s">
        <v>120</v>
      </c>
      <c r="F19" s="35">
        <f>F14+(F15*4)+(F16*12)+(F17*12)+F18</f>
        <v>0</v>
      </c>
      <c r="G19" s="4"/>
      <c r="K19" s="1" t="s">
        <v>120</v>
      </c>
      <c r="M19" s="35">
        <f>SUM(M14:M18)</f>
        <v>0</v>
      </c>
    </row>
    <row r="20" spans="2:13" x14ac:dyDescent="0.2">
      <c r="G20" s="4"/>
    </row>
    <row r="21" spans="2:13" ht="13.5" thickBot="1" x14ac:dyDescent="0.25">
      <c r="B21" s="109" t="s">
        <v>121</v>
      </c>
      <c r="C21" s="109"/>
      <c r="D21" s="109"/>
      <c r="E21" s="109"/>
      <c r="F21" s="109"/>
      <c r="G21" s="4"/>
      <c r="I21" s="40" t="s">
        <v>122</v>
      </c>
      <c r="J21" s="40"/>
      <c r="K21" s="40"/>
      <c r="L21" s="40"/>
      <c r="M21" s="40"/>
    </row>
    <row r="22" spans="2:13" ht="13.5" thickTop="1" x14ac:dyDescent="0.2">
      <c r="C22" s="23" t="s">
        <v>123</v>
      </c>
      <c r="F22" s="35">
        <v>0</v>
      </c>
      <c r="G22" s="4"/>
      <c r="J22" s="1" t="s">
        <v>124</v>
      </c>
      <c r="M22" s="15">
        <f>TotalProspectingExpenses</f>
        <v>0</v>
      </c>
    </row>
    <row r="23" spans="2:13" x14ac:dyDescent="0.2">
      <c r="C23" s="23" t="s">
        <v>150</v>
      </c>
      <c r="F23" s="35">
        <f>EducationBudget</f>
        <v>0</v>
      </c>
      <c r="G23" s="4"/>
      <c r="J23" s="1" t="s">
        <v>151</v>
      </c>
      <c r="M23" s="15">
        <f>ActualEducationExpenses</f>
        <v>0</v>
      </c>
    </row>
    <row r="24" spans="2:13" x14ac:dyDescent="0.2">
      <c r="C24" s="1" t="s">
        <v>125</v>
      </c>
      <c r="F24" s="17">
        <v>0</v>
      </c>
      <c r="G24" s="4"/>
      <c r="J24" s="1" t="s">
        <v>125</v>
      </c>
      <c r="M24" s="15">
        <f>ExpenseSigns</f>
        <v>0</v>
      </c>
    </row>
    <row r="25" spans="2:13" x14ac:dyDescent="0.2">
      <c r="C25" s="1" t="s">
        <v>152</v>
      </c>
      <c r="F25" s="17">
        <v>0</v>
      </c>
      <c r="G25" s="4"/>
      <c r="J25" s="1" t="s">
        <v>152</v>
      </c>
      <c r="M25" s="15">
        <f>ExpenseGifts</f>
        <v>0</v>
      </c>
    </row>
    <row r="26" spans="2:13" x14ac:dyDescent="0.2">
      <c r="C26" s="1" t="s">
        <v>153</v>
      </c>
      <c r="F26" s="17">
        <v>0</v>
      </c>
      <c r="G26" s="4"/>
      <c r="J26" s="1" t="s">
        <v>153</v>
      </c>
      <c r="M26" s="15">
        <f>ExpenseCalendars</f>
        <v>0</v>
      </c>
    </row>
    <row r="27" spans="2:13" x14ac:dyDescent="0.2">
      <c r="C27" s="41" t="s">
        <v>126</v>
      </c>
      <c r="F27" s="17">
        <v>0</v>
      </c>
      <c r="G27" s="4"/>
      <c r="J27" s="1" t="str">
        <f>Miscellaneous_1</f>
        <v>Cell Phone</v>
      </c>
      <c r="M27" s="15">
        <f>ExpenseMisc1</f>
        <v>0</v>
      </c>
    </row>
    <row r="28" spans="2:13" x14ac:dyDescent="0.2">
      <c r="C28" s="41" t="s">
        <v>154</v>
      </c>
      <c r="F28" s="17"/>
      <c r="G28" s="4"/>
      <c r="J28" s="1" t="s">
        <v>154</v>
      </c>
      <c r="M28" s="15">
        <f>ExpenseMisc2</f>
        <v>0</v>
      </c>
    </row>
    <row r="29" spans="2:13" x14ac:dyDescent="0.2">
      <c r="C29" s="41" t="s">
        <v>195</v>
      </c>
      <c r="F29" s="17">
        <v>0</v>
      </c>
      <c r="G29" s="4"/>
      <c r="J29" s="1" t="s">
        <v>196</v>
      </c>
      <c r="M29" s="15">
        <v>0</v>
      </c>
    </row>
    <row r="30" spans="2:13" x14ac:dyDescent="0.2">
      <c r="C30" s="41" t="s">
        <v>127</v>
      </c>
      <c r="F30" s="17">
        <v>0</v>
      </c>
      <c r="G30" s="4"/>
      <c r="J30" s="1" t="str">
        <f>Miscellaneous_4</f>
        <v>Miscellaneous 4</v>
      </c>
      <c r="M30" s="15">
        <f>ExpenseMisc4</f>
        <v>0</v>
      </c>
    </row>
    <row r="31" spans="2:13" x14ac:dyDescent="0.2">
      <c r="C31" s="41" t="s">
        <v>128</v>
      </c>
      <c r="F31" s="17">
        <v>0</v>
      </c>
      <c r="G31" s="4"/>
      <c r="J31" s="1" t="str">
        <f>Miscellaneous_5</f>
        <v>Miscellaneous 5</v>
      </c>
      <c r="M31" s="15">
        <f>ExpenseMisc5</f>
        <v>0</v>
      </c>
    </row>
    <row r="32" spans="2:13" x14ac:dyDescent="0.2">
      <c r="C32" s="41" t="s">
        <v>129</v>
      </c>
      <c r="F32" s="17">
        <v>0</v>
      </c>
      <c r="G32" s="4"/>
      <c r="J32" s="1" t="str">
        <f>Miscellaneous_6</f>
        <v>Miscellaneous 6</v>
      </c>
      <c r="M32" s="15">
        <f>ExpenseMisc6</f>
        <v>0</v>
      </c>
    </row>
    <row r="33" spans="2:13" x14ac:dyDescent="0.2">
      <c r="C33" s="41" t="s">
        <v>130</v>
      </c>
      <c r="F33" s="17">
        <v>0</v>
      </c>
      <c r="G33" s="4"/>
      <c r="J33" s="1" t="str">
        <f>Miscellaneous_7</f>
        <v>Miscellaneous 7</v>
      </c>
      <c r="M33" s="15">
        <f>ExpenseMisc7</f>
        <v>0</v>
      </c>
    </row>
    <row r="34" spans="2:13" x14ac:dyDescent="0.2">
      <c r="C34" s="41" t="s">
        <v>131</v>
      </c>
      <c r="F34" s="17">
        <v>0</v>
      </c>
      <c r="G34" s="4"/>
      <c r="J34" s="1" t="str">
        <f>Miscellaneous_8</f>
        <v>Miscellaneous 8</v>
      </c>
      <c r="M34" s="18">
        <f>ExpenseMisc8</f>
        <v>0</v>
      </c>
    </row>
    <row r="35" spans="2:13" x14ac:dyDescent="0.2">
      <c r="C35" s="41" t="s">
        <v>132</v>
      </c>
      <c r="F35" s="17">
        <v>0</v>
      </c>
      <c r="G35" s="4"/>
      <c r="J35" s="1" t="str">
        <f>Miscellaneous_9</f>
        <v>Miscellaneous 9</v>
      </c>
      <c r="M35" s="18">
        <f>ExpenseMisc9</f>
        <v>0</v>
      </c>
    </row>
    <row r="36" spans="2:13" x14ac:dyDescent="0.2">
      <c r="C36" s="41" t="s">
        <v>133</v>
      </c>
      <c r="F36" s="17">
        <v>0</v>
      </c>
      <c r="G36" s="4"/>
      <c r="J36" s="1" t="str">
        <f>Miscellaneous_10</f>
        <v>Miscellaneous 10</v>
      </c>
      <c r="M36" s="18">
        <f>ExpenseMisc10</f>
        <v>0</v>
      </c>
    </row>
    <row r="37" spans="2:13" x14ac:dyDescent="0.2">
      <c r="D37" s="1" t="s">
        <v>134</v>
      </c>
      <c r="F37" s="35">
        <f>SUM(F22:F36)</f>
        <v>0</v>
      </c>
      <c r="G37" s="4"/>
      <c r="K37" s="1" t="s">
        <v>134</v>
      </c>
      <c r="M37" s="42">
        <f>SUM(M22:M36)</f>
        <v>0</v>
      </c>
    </row>
    <row r="38" spans="2:13" x14ac:dyDescent="0.2">
      <c r="G38" s="4"/>
    </row>
    <row r="39" spans="2:13" ht="13.5" thickBot="1" x14ac:dyDescent="0.25">
      <c r="B39" s="5" t="s">
        <v>135</v>
      </c>
      <c r="C39" s="5"/>
      <c r="D39" s="5"/>
      <c r="E39" s="5"/>
      <c r="F39" s="43">
        <f>F19+F37</f>
        <v>0</v>
      </c>
      <c r="G39" s="4"/>
      <c r="I39" s="5" t="s">
        <v>136</v>
      </c>
      <c r="J39" s="5"/>
      <c r="K39" s="5"/>
      <c r="L39" s="5"/>
      <c r="M39" s="43">
        <f>M19+M37</f>
        <v>0</v>
      </c>
    </row>
    <row r="40" spans="2:13" ht="13.5" thickTop="1" x14ac:dyDescent="0.2">
      <c r="B40" s="19"/>
      <c r="C40" s="19"/>
      <c r="D40" s="19"/>
      <c r="E40" s="19"/>
      <c r="F40" s="44"/>
      <c r="G40" s="4"/>
    </row>
    <row r="41" spans="2:13" ht="13.5" thickBot="1" x14ac:dyDescent="0.25">
      <c r="G41" s="4"/>
      <c r="I41" s="5" t="s">
        <v>137</v>
      </c>
      <c r="J41" s="5"/>
      <c r="K41" s="5"/>
      <c r="L41" s="5"/>
      <c r="M41" s="5"/>
    </row>
    <row r="42" spans="2:13" ht="13.5" thickTop="1" x14ac:dyDescent="0.2">
      <c r="B42" s="45" t="s">
        <v>138</v>
      </c>
      <c r="C42" s="45"/>
      <c r="D42" s="45"/>
      <c r="E42" s="45"/>
      <c r="F42" s="45"/>
      <c r="G42" s="4"/>
      <c r="I42" s="19"/>
      <c r="J42" s="19" t="s">
        <v>139</v>
      </c>
      <c r="K42" s="19"/>
      <c r="L42" s="19"/>
      <c r="M42" s="46">
        <f>IF(F39=0,0,M39/F39)</f>
        <v>0</v>
      </c>
    </row>
    <row r="43" spans="2:13" ht="13.5" thickBot="1" x14ac:dyDescent="0.25">
      <c r="B43" s="47" t="s">
        <v>140</v>
      </c>
      <c r="C43" s="47"/>
      <c r="D43" s="47"/>
      <c r="E43" s="47"/>
      <c r="F43" s="48">
        <f>F11-F39</f>
        <v>15000</v>
      </c>
      <c r="G43" s="4"/>
      <c r="J43" s="1" t="s">
        <v>141</v>
      </c>
      <c r="M43" s="37">
        <f>IF(TargetIncome=0,0,M39/TargetIncome)</f>
        <v>0</v>
      </c>
    </row>
    <row r="44" spans="2:13" ht="14.25" thickTop="1" thickBot="1" x14ac:dyDescent="0.25">
      <c r="B44" s="19"/>
      <c r="C44" s="19"/>
      <c r="D44" s="19"/>
      <c r="E44" s="19"/>
      <c r="F44" s="44"/>
      <c r="G44" s="4"/>
      <c r="I44" s="22"/>
      <c r="J44" s="22" t="s">
        <v>142</v>
      </c>
      <c r="K44" s="22"/>
      <c r="L44" s="22"/>
      <c r="M44" s="49">
        <f>IF(TotalNet=0,0,M39/TotalNet)</f>
        <v>0</v>
      </c>
    </row>
    <row r="45" spans="2:13" ht="14.25" thickTop="1" thickBot="1" x14ac:dyDescent="0.25">
      <c r="B45" s="22"/>
      <c r="C45" s="22"/>
      <c r="D45" s="22"/>
      <c r="E45" s="22"/>
      <c r="F45" s="22"/>
      <c r="G45" s="22"/>
      <c r="H45" s="22"/>
      <c r="I45" s="22"/>
      <c r="J45" s="22"/>
      <c r="K45" s="22"/>
      <c r="L45" s="22"/>
      <c r="M45" s="22"/>
    </row>
    <row r="46" spans="2:13" ht="13.5" thickTop="1" x14ac:dyDescent="0.2">
      <c r="B46" s="23" t="s">
        <v>143</v>
      </c>
      <c r="G46" s="19"/>
    </row>
    <row r="47" spans="2:13" x14ac:dyDescent="0.2">
      <c r="B47" s="23" t="s">
        <v>144</v>
      </c>
      <c r="G47" s="19"/>
    </row>
    <row r="48" spans="2:13" x14ac:dyDescent="0.2">
      <c r="B48" s="23" t="s">
        <v>145</v>
      </c>
      <c r="G48" s="19"/>
    </row>
    <row r="49" spans="2:13" x14ac:dyDescent="0.2">
      <c r="B49" s="23" t="s">
        <v>146</v>
      </c>
      <c r="G49" s="19"/>
    </row>
    <row r="50" spans="2:13" x14ac:dyDescent="0.2">
      <c r="B50" s="23" t="s">
        <v>147</v>
      </c>
      <c r="G50" s="19"/>
    </row>
    <row r="51" spans="2:13" x14ac:dyDescent="0.2">
      <c r="B51" s="24" t="s">
        <v>148</v>
      </c>
      <c r="C51" s="25"/>
      <c r="D51" s="25"/>
      <c r="E51" s="25"/>
      <c r="F51" s="25"/>
      <c r="G51" s="25"/>
      <c r="H51" s="25"/>
      <c r="I51" s="25"/>
      <c r="J51" s="25"/>
      <c r="K51" s="25"/>
      <c r="L51" s="25"/>
      <c r="M51" s="25"/>
    </row>
    <row r="52" spans="2:13" x14ac:dyDescent="0.2">
      <c r="G52" s="19"/>
    </row>
    <row r="53" spans="2:13" x14ac:dyDescent="0.2">
      <c r="G53" s="19"/>
    </row>
  </sheetData>
  <mergeCells count="8">
    <mergeCell ref="B13:F13"/>
    <mergeCell ref="B21:F21"/>
    <mergeCell ref="B2:M2"/>
    <mergeCell ref="B3:M3"/>
    <mergeCell ref="B4:M4"/>
    <mergeCell ref="B7:F7"/>
    <mergeCell ref="I7:M7"/>
    <mergeCell ref="B9:E9"/>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8"/>
  <sheetViews>
    <sheetView tabSelected="1" workbookViewId="0">
      <selection activeCell="X38" sqref="X38"/>
    </sheetView>
  </sheetViews>
  <sheetFormatPr defaultRowHeight="12.75" x14ac:dyDescent="0.2"/>
  <cols>
    <col min="1" max="4" width="1.7109375" style="1" customWidth="1"/>
    <col min="5" max="5" width="14.7109375" style="1" customWidth="1"/>
    <col min="6" max="17" width="7.7109375" style="1" customWidth="1"/>
    <col min="18" max="18" width="8.7109375" style="1" customWidth="1"/>
    <col min="19" max="256" width="9.140625" style="1"/>
    <col min="257" max="260" width="1.7109375" style="1" customWidth="1"/>
    <col min="261" max="261" width="14.7109375" style="1" customWidth="1"/>
    <col min="262" max="273" width="7.7109375" style="1" customWidth="1"/>
    <col min="274" max="274" width="8.7109375" style="1" customWidth="1"/>
    <col min="275" max="512" width="9.140625" style="1"/>
    <col min="513" max="516" width="1.7109375" style="1" customWidth="1"/>
    <col min="517" max="517" width="14.7109375" style="1" customWidth="1"/>
    <col min="518" max="529" width="7.7109375" style="1" customWidth="1"/>
    <col min="530" max="530" width="8.7109375" style="1" customWidth="1"/>
    <col min="531" max="768" width="9.140625" style="1"/>
    <col min="769" max="772" width="1.7109375" style="1" customWidth="1"/>
    <col min="773" max="773" width="14.7109375" style="1" customWidth="1"/>
    <col min="774" max="785" width="7.7109375" style="1" customWidth="1"/>
    <col min="786" max="786" width="8.7109375" style="1" customWidth="1"/>
    <col min="787" max="1024" width="9.140625" style="1"/>
    <col min="1025" max="1028" width="1.7109375" style="1" customWidth="1"/>
    <col min="1029" max="1029" width="14.7109375" style="1" customWidth="1"/>
    <col min="1030" max="1041" width="7.7109375" style="1" customWidth="1"/>
    <col min="1042" max="1042" width="8.7109375" style="1" customWidth="1"/>
    <col min="1043" max="1280" width="9.140625" style="1"/>
    <col min="1281" max="1284" width="1.7109375" style="1" customWidth="1"/>
    <col min="1285" max="1285" width="14.7109375" style="1" customWidth="1"/>
    <col min="1286" max="1297" width="7.7109375" style="1" customWidth="1"/>
    <col min="1298" max="1298" width="8.7109375" style="1" customWidth="1"/>
    <col min="1299" max="1536" width="9.140625" style="1"/>
    <col min="1537" max="1540" width="1.7109375" style="1" customWidth="1"/>
    <col min="1541" max="1541" width="14.7109375" style="1" customWidth="1"/>
    <col min="1542" max="1553" width="7.7109375" style="1" customWidth="1"/>
    <col min="1554" max="1554" width="8.7109375" style="1" customWidth="1"/>
    <col min="1555" max="1792" width="9.140625" style="1"/>
    <col min="1793" max="1796" width="1.7109375" style="1" customWidth="1"/>
    <col min="1797" max="1797" width="14.7109375" style="1" customWidth="1"/>
    <col min="1798" max="1809" width="7.7109375" style="1" customWidth="1"/>
    <col min="1810" max="1810" width="8.7109375" style="1" customWidth="1"/>
    <col min="1811" max="2048" width="9.140625" style="1"/>
    <col min="2049" max="2052" width="1.7109375" style="1" customWidth="1"/>
    <col min="2053" max="2053" width="14.7109375" style="1" customWidth="1"/>
    <col min="2054" max="2065" width="7.7109375" style="1" customWidth="1"/>
    <col min="2066" max="2066" width="8.7109375" style="1" customWidth="1"/>
    <col min="2067" max="2304" width="9.140625" style="1"/>
    <col min="2305" max="2308" width="1.7109375" style="1" customWidth="1"/>
    <col min="2309" max="2309" width="14.7109375" style="1" customWidth="1"/>
    <col min="2310" max="2321" width="7.7109375" style="1" customWidth="1"/>
    <col min="2322" max="2322" width="8.7109375" style="1" customWidth="1"/>
    <col min="2323" max="2560" width="9.140625" style="1"/>
    <col min="2561" max="2564" width="1.7109375" style="1" customWidth="1"/>
    <col min="2565" max="2565" width="14.7109375" style="1" customWidth="1"/>
    <col min="2566" max="2577" width="7.7109375" style="1" customWidth="1"/>
    <col min="2578" max="2578" width="8.7109375" style="1" customWidth="1"/>
    <col min="2579" max="2816" width="9.140625" style="1"/>
    <col min="2817" max="2820" width="1.7109375" style="1" customWidth="1"/>
    <col min="2821" max="2821" width="14.7109375" style="1" customWidth="1"/>
    <col min="2822" max="2833" width="7.7109375" style="1" customWidth="1"/>
    <col min="2834" max="2834" width="8.7109375" style="1" customWidth="1"/>
    <col min="2835" max="3072" width="9.140625" style="1"/>
    <col min="3073" max="3076" width="1.7109375" style="1" customWidth="1"/>
    <col min="3077" max="3077" width="14.7109375" style="1" customWidth="1"/>
    <col min="3078" max="3089" width="7.7109375" style="1" customWidth="1"/>
    <col min="3090" max="3090" width="8.7109375" style="1" customWidth="1"/>
    <col min="3091" max="3328" width="9.140625" style="1"/>
    <col min="3329" max="3332" width="1.7109375" style="1" customWidth="1"/>
    <col min="3333" max="3333" width="14.7109375" style="1" customWidth="1"/>
    <col min="3334" max="3345" width="7.7109375" style="1" customWidth="1"/>
    <col min="3346" max="3346" width="8.7109375" style="1" customWidth="1"/>
    <col min="3347" max="3584" width="9.140625" style="1"/>
    <col min="3585" max="3588" width="1.7109375" style="1" customWidth="1"/>
    <col min="3589" max="3589" width="14.7109375" style="1" customWidth="1"/>
    <col min="3590" max="3601" width="7.7109375" style="1" customWidth="1"/>
    <col min="3602" max="3602" width="8.7109375" style="1" customWidth="1"/>
    <col min="3603" max="3840" width="9.140625" style="1"/>
    <col min="3841" max="3844" width="1.7109375" style="1" customWidth="1"/>
    <col min="3845" max="3845" width="14.7109375" style="1" customWidth="1"/>
    <col min="3846" max="3857" width="7.7109375" style="1" customWidth="1"/>
    <col min="3858" max="3858" width="8.7109375" style="1" customWidth="1"/>
    <col min="3859" max="4096" width="9.140625" style="1"/>
    <col min="4097" max="4100" width="1.7109375" style="1" customWidth="1"/>
    <col min="4101" max="4101" width="14.7109375" style="1" customWidth="1"/>
    <col min="4102" max="4113" width="7.7109375" style="1" customWidth="1"/>
    <col min="4114" max="4114" width="8.7109375" style="1" customWidth="1"/>
    <col min="4115" max="4352" width="9.140625" style="1"/>
    <col min="4353" max="4356" width="1.7109375" style="1" customWidth="1"/>
    <col min="4357" max="4357" width="14.7109375" style="1" customWidth="1"/>
    <col min="4358" max="4369" width="7.7109375" style="1" customWidth="1"/>
    <col min="4370" max="4370" width="8.7109375" style="1" customWidth="1"/>
    <col min="4371" max="4608" width="9.140625" style="1"/>
    <col min="4609" max="4612" width="1.7109375" style="1" customWidth="1"/>
    <col min="4613" max="4613" width="14.7109375" style="1" customWidth="1"/>
    <col min="4614" max="4625" width="7.7109375" style="1" customWidth="1"/>
    <col min="4626" max="4626" width="8.7109375" style="1" customWidth="1"/>
    <col min="4627" max="4864" width="9.140625" style="1"/>
    <col min="4865" max="4868" width="1.7109375" style="1" customWidth="1"/>
    <col min="4869" max="4869" width="14.7109375" style="1" customWidth="1"/>
    <col min="4870" max="4881" width="7.7109375" style="1" customWidth="1"/>
    <col min="4882" max="4882" width="8.7109375" style="1" customWidth="1"/>
    <col min="4883" max="5120" width="9.140625" style="1"/>
    <col min="5121" max="5124" width="1.7109375" style="1" customWidth="1"/>
    <col min="5125" max="5125" width="14.7109375" style="1" customWidth="1"/>
    <col min="5126" max="5137" width="7.7109375" style="1" customWidth="1"/>
    <col min="5138" max="5138" width="8.7109375" style="1" customWidth="1"/>
    <col min="5139" max="5376" width="9.140625" style="1"/>
    <col min="5377" max="5380" width="1.7109375" style="1" customWidth="1"/>
    <col min="5381" max="5381" width="14.7109375" style="1" customWidth="1"/>
    <col min="5382" max="5393" width="7.7109375" style="1" customWidth="1"/>
    <col min="5394" max="5394" width="8.7109375" style="1" customWidth="1"/>
    <col min="5395" max="5632" width="9.140625" style="1"/>
    <col min="5633" max="5636" width="1.7109375" style="1" customWidth="1"/>
    <col min="5637" max="5637" width="14.7109375" style="1" customWidth="1"/>
    <col min="5638" max="5649" width="7.7109375" style="1" customWidth="1"/>
    <col min="5650" max="5650" width="8.7109375" style="1" customWidth="1"/>
    <col min="5651" max="5888" width="9.140625" style="1"/>
    <col min="5889" max="5892" width="1.7109375" style="1" customWidth="1"/>
    <col min="5893" max="5893" width="14.7109375" style="1" customWidth="1"/>
    <col min="5894" max="5905" width="7.7109375" style="1" customWidth="1"/>
    <col min="5906" max="5906" width="8.7109375" style="1" customWidth="1"/>
    <col min="5907" max="6144" width="9.140625" style="1"/>
    <col min="6145" max="6148" width="1.7109375" style="1" customWidth="1"/>
    <col min="6149" max="6149" width="14.7109375" style="1" customWidth="1"/>
    <col min="6150" max="6161" width="7.7109375" style="1" customWidth="1"/>
    <col min="6162" max="6162" width="8.7109375" style="1" customWidth="1"/>
    <col min="6163" max="6400" width="9.140625" style="1"/>
    <col min="6401" max="6404" width="1.7109375" style="1" customWidth="1"/>
    <col min="6405" max="6405" width="14.7109375" style="1" customWidth="1"/>
    <col min="6406" max="6417" width="7.7109375" style="1" customWidth="1"/>
    <col min="6418" max="6418" width="8.7109375" style="1" customWidth="1"/>
    <col min="6419" max="6656" width="9.140625" style="1"/>
    <col min="6657" max="6660" width="1.7109375" style="1" customWidth="1"/>
    <col min="6661" max="6661" width="14.7109375" style="1" customWidth="1"/>
    <col min="6662" max="6673" width="7.7109375" style="1" customWidth="1"/>
    <col min="6674" max="6674" width="8.7109375" style="1" customWidth="1"/>
    <col min="6675" max="6912" width="9.140625" style="1"/>
    <col min="6913" max="6916" width="1.7109375" style="1" customWidth="1"/>
    <col min="6917" max="6917" width="14.7109375" style="1" customWidth="1"/>
    <col min="6918" max="6929" width="7.7109375" style="1" customWidth="1"/>
    <col min="6930" max="6930" width="8.7109375" style="1" customWidth="1"/>
    <col min="6931" max="7168" width="9.140625" style="1"/>
    <col min="7169" max="7172" width="1.7109375" style="1" customWidth="1"/>
    <col min="7173" max="7173" width="14.7109375" style="1" customWidth="1"/>
    <col min="7174" max="7185" width="7.7109375" style="1" customWidth="1"/>
    <col min="7186" max="7186" width="8.7109375" style="1" customWidth="1"/>
    <col min="7187" max="7424" width="9.140625" style="1"/>
    <col min="7425" max="7428" width="1.7109375" style="1" customWidth="1"/>
    <col min="7429" max="7429" width="14.7109375" style="1" customWidth="1"/>
    <col min="7430" max="7441" width="7.7109375" style="1" customWidth="1"/>
    <col min="7442" max="7442" width="8.7109375" style="1" customWidth="1"/>
    <col min="7443" max="7680" width="9.140625" style="1"/>
    <col min="7681" max="7684" width="1.7109375" style="1" customWidth="1"/>
    <col min="7685" max="7685" width="14.7109375" style="1" customWidth="1"/>
    <col min="7686" max="7697" width="7.7109375" style="1" customWidth="1"/>
    <col min="7698" max="7698" width="8.7109375" style="1" customWidth="1"/>
    <col min="7699" max="7936" width="9.140625" style="1"/>
    <col min="7937" max="7940" width="1.7109375" style="1" customWidth="1"/>
    <col min="7941" max="7941" width="14.7109375" style="1" customWidth="1"/>
    <col min="7942" max="7953" width="7.7109375" style="1" customWidth="1"/>
    <col min="7954" max="7954" width="8.7109375" style="1" customWidth="1"/>
    <col min="7955" max="8192" width="9.140625" style="1"/>
    <col min="8193" max="8196" width="1.7109375" style="1" customWidth="1"/>
    <col min="8197" max="8197" width="14.7109375" style="1" customWidth="1"/>
    <col min="8198" max="8209" width="7.7109375" style="1" customWidth="1"/>
    <col min="8210" max="8210" width="8.7109375" style="1" customWidth="1"/>
    <col min="8211" max="8448" width="9.140625" style="1"/>
    <col min="8449" max="8452" width="1.7109375" style="1" customWidth="1"/>
    <col min="8453" max="8453" width="14.7109375" style="1" customWidth="1"/>
    <col min="8454" max="8465" width="7.7109375" style="1" customWidth="1"/>
    <col min="8466" max="8466" width="8.7109375" style="1" customWidth="1"/>
    <col min="8467" max="8704" width="9.140625" style="1"/>
    <col min="8705" max="8708" width="1.7109375" style="1" customWidth="1"/>
    <col min="8709" max="8709" width="14.7109375" style="1" customWidth="1"/>
    <col min="8710" max="8721" width="7.7109375" style="1" customWidth="1"/>
    <col min="8722" max="8722" width="8.7109375" style="1" customWidth="1"/>
    <col min="8723" max="8960" width="9.140625" style="1"/>
    <col min="8961" max="8964" width="1.7109375" style="1" customWidth="1"/>
    <col min="8965" max="8965" width="14.7109375" style="1" customWidth="1"/>
    <col min="8966" max="8977" width="7.7109375" style="1" customWidth="1"/>
    <col min="8978" max="8978" width="8.7109375" style="1" customWidth="1"/>
    <col min="8979" max="9216" width="9.140625" style="1"/>
    <col min="9217" max="9220" width="1.7109375" style="1" customWidth="1"/>
    <col min="9221" max="9221" width="14.7109375" style="1" customWidth="1"/>
    <col min="9222" max="9233" width="7.7109375" style="1" customWidth="1"/>
    <col min="9234" max="9234" width="8.7109375" style="1" customWidth="1"/>
    <col min="9235" max="9472" width="9.140625" style="1"/>
    <col min="9473" max="9476" width="1.7109375" style="1" customWidth="1"/>
    <col min="9477" max="9477" width="14.7109375" style="1" customWidth="1"/>
    <col min="9478" max="9489" width="7.7109375" style="1" customWidth="1"/>
    <col min="9490" max="9490" width="8.7109375" style="1" customWidth="1"/>
    <col min="9491" max="9728" width="9.140625" style="1"/>
    <col min="9729" max="9732" width="1.7109375" style="1" customWidth="1"/>
    <col min="9733" max="9733" width="14.7109375" style="1" customWidth="1"/>
    <col min="9734" max="9745" width="7.7109375" style="1" customWidth="1"/>
    <col min="9746" max="9746" width="8.7109375" style="1" customWidth="1"/>
    <col min="9747" max="9984" width="9.140625" style="1"/>
    <col min="9985" max="9988" width="1.7109375" style="1" customWidth="1"/>
    <col min="9989" max="9989" width="14.7109375" style="1" customWidth="1"/>
    <col min="9990" max="10001" width="7.7109375" style="1" customWidth="1"/>
    <col min="10002" max="10002" width="8.7109375" style="1" customWidth="1"/>
    <col min="10003" max="10240" width="9.140625" style="1"/>
    <col min="10241" max="10244" width="1.7109375" style="1" customWidth="1"/>
    <col min="10245" max="10245" width="14.7109375" style="1" customWidth="1"/>
    <col min="10246" max="10257" width="7.7109375" style="1" customWidth="1"/>
    <col min="10258" max="10258" width="8.7109375" style="1" customWidth="1"/>
    <col min="10259" max="10496" width="9.140625" style="1"/>
    <col min="10497" max="10500" width="1.7109375" style="1" customWidth="1"/>
    <col min="10501" max="10501" width="14.7109375" style="1" customWidth="1"/>
    <col min="10502" max="10513" width="7.7109375" style="1" customWidth="1"/>
    <col min="10514" max="10514" width="8.7109375" style="1" customWidth="1"/>
    <col min="10515" max="10752" width="9.140625" style="1"/>
    <col min="10753" max="10756" width="1.7109375" style="1" customWidth="1"/>
    <col min="10757" max="10757" width="14.7109375" style="1" customWidth="1"/>
    <col min="10758" max="10769" width="7.7109375" style="1" customWidth="1"/>
    <col min="10770" max="10770" width="8.7109375" style="1" customWidth="1"/>
    <col min="10771" max="11008" width="9.140625" style="1"/>
    <col min="11009" max="11012" width="1.7109375" style="1" customWidth="1"/>
    <col min="11013" max="11013" width="14.7109375" style="1" customWidth="1"/>
    <col min="11014" max="11025" width="7.7109375" style="1" customWidth="1"/>
    <col min="11026" max="11026" width="8.7109375" style="1" customWidth="1"/>
    <col min="11027" max="11264" width="9.140625" style="1"/>
    <col min="11265" max="11268" width="1.7109375" style="1" customWidth="1"/>
    <col min="11269" max="11269" width="14.7109375" style="1" customWidth="1"/>
    <col min="11270" max="11281" width="7.7109375" style="1" customWidth="1"/>
    <col min="11282" max="11282" width="8.7109375" style="1" customWidth="1"/>
    <col min="11283" max="11520" width="9.140625" style="1"/>
    <col min="11521" max="11524" width="1.7109375" style="1" customWidth="1"/>
    <col min="11525" max="11525" width="14.7109375" style="1" customWidth="1"/>
    <col min="11526" max="11537" width="7.7109375" style="1" customWidth="1"/>
    <col min="11538" max="11538" width="8.7109375" style="1" customWidth="1"/>
    <col min="11539" max="11776" width="9.140625" style="1"/>
    <col min="11777" max="11780" width="1.7109375" style="1" customWidth="1"/>
    <col min="11781" max="11781" width="14.7109375" style="1" customWidth="1"/>
    <col min="11782" max="11793" width="7.7109375" style="1" customWidth="1"/>
    <col min="11794" max="11794" width="8.7109375" style="1" customWidth="1"/>
    <col min="11795" max="12032" width="9.140625" style="1"/>
    <col min="12033" max="12036" width="1.7109375" style="1" customWidth="1"/>
    <col min="12037" max="12037" width="14.7109375" style="1" customWidth="1"/>
    <col min="12038" max="12049" width="7.7109375" style="1" customWidth="1"/>
    <col min="12050" max="12050" width="8.7109375" style="1" customWidth="1"/>
    <col min="12051" max="12288" width="9.140625" style="1"/>
    <col min="12289" max="12292" width="1.7109375" style="1" customWidth="1"/>
    <col min="12293" max="12293" width="14.7109375" style="1" customWidth="1"/>
    <col min="12294" max="12305" width="7.7109375" style="1" customWidth="1"/>
    <col min="12306" max="12306" width="8.7109375" style="1" customWidth="1"/>
    <col min="12307" max="12544" width="9.140625" style="1"/>
    <col min="12545" max="12548" width="1.7109375" style="1" customWidth="1"/>
    <col min="12549" max="12549" width="14.7109375" style="1" customWidth="1"/>
    <col min="12550" max="12561" width="7.7109375" style="1" customWidth="1"/>
    <col min="12562" max="12562" width="8.7109375" style="1" customWidth="1"/>
    <col min="12563" max="12800" width="9.140625" style="1"/>
    <col min="12801" max="12804" width="1.7109375" style="1" customWidth="1"/>
    <col min="12805" max="12805" width="14.7109375" style="1" customWidth="1"/>
    <col min="12806" max="12817" width="7.7109375" style="1" customWidth="1"/>
    <col min="12818" max="12818" width="8.7109375" style="1" customWidth="1"/>
    <col min="12819" max="13056" width="9.140625" style="1"/>
    <col min="13057" max="13060" width="1.7109375" style="1" customWidth="1"/>
    <col min="13061" max="13061" width="14.7109375" style="1" customWidth="1"/>
    <col min="13062" max="13073" width="7.7109375" style="1" customWidth="1"/>
    <col min="13074" max="13074" width="8.7109375" style="1" customWidth="1"/>
    <col min="13075" max="13312" width="9.140625" style="1"/>
    <col min="13313" max="13316" width="1.7109375" style="1" customWidth="1"/>
    <col min="13317" max="13317" width="14.7109375" style="1" customWidth="1"/>
    <col min="13318" max="13329" width="7.7109375" style="1" customWidth="1"/>
    <col min="13330" max="13330" width="8.7109375" style="1" customWidth="1"/>
    <col min="13331" max="13568" width="9.140625" style="1"/>
    <col min="13569" max="13572" width="1.7109375" style="1" customWidth="1"/>
    <col min="13573" max="13573" width="14.7109375" style="1" customWidth="1"/>
    <col min="13574" max="13585" width="7.7109375" style="1" customWidth="1"/>
    <col min="13586" max="13586" width="8.7109375" style="1" customWidth="1"/>
    <col min="13587" max="13824" width="9.140625" style="1"/>
    <col min="13825" max="13828" width="1.7109375" style="1" customWidth="1"/>
    <col min="13829" max="13829" width="14.7109375" style="1" customWidth="1"/>
    <col min="13830" max="13841" width="7.7109375" style="1" customWidth="1"/>
    <col min="13842" max="13842" width="8.7109375" style="1" customWidth="1"/>
    <col min="13843" max="14080" width="9.140625" style="1"/>
    <col min="14081" max="14084" width="1.7109375" style="1" customWidth="1"/>
    <col min="14085" max="14085" width="14.7109375" style="1" customWidth="1"/>
    <col min="14086" max="14097" width="7.7109375" style="1" customWidth="1"/>
    <col min="14098" max="14098" width="8.7109375" style="1" customWidth="1"/>
    <col min="14099" max="14336" width="9.140625" style="1"/>
    <col min="14337" max="14340" width="1.7109375" style="1" customWidth="1"/>
    <col min="14341" max="14341" width="14.7109375" style="1" customWidth="1"/>
    <col min="14342" max="14353" width="7.7109375" style="1" customWidth="1"/>
    <col min="14354" max="14354" width="8.7109375" style="1" customWidth="1"/>
    <col min="14355" max="14592" width="9.140625" style="1"/>
    <col min="14593" max="14596" width="1.7109375" style="1" customWidth="1"/>
    <col min="14597" max="14597" width="14.7109375" style="1" customWidth="1"/>
    <col min="14598" max="14609" width="7.7109375" style="1" customWidth="1"/>
    <col min="14610" max="14610" width="8.7109375" style="1" customWidth="1"/>
    <col min="14611" max="14848" width="9.140625" style="1"/>
    <col min="14849" max="14852" width="1.7109375" style="1" customWidth="1"/>
    <col min="14853" max="14853" width="14.7109375" style="1" customWidth="1"/>
    <col min="14854" max="14865" width="7.7109375" style="1" customWidth="1"/>
    <col min="14866" max="14866" width="8.7109375" style="1" customWidth="1"/>
    <col min="14867" max="15104" width="9.140625" style="1"/>
    <col min="15105" max="15108" width="1.7109375" style="1" customWidth="1"/>
    <col min="15109" max="15109" width="14.7109375" style="1" customWidth="1"/>
    <col min="15110" max="15121" width="7.7109375" style="1" customWidth="1"/>
    <col min="15122" max="15122" width="8.7109375" style="1" customWidth="1"/>
    <col min="15123" max="15360" width="9.140625" style="1"/>
    <col min="15361" max="15364" width="1.7109375" style="1" customWidth="1"/>
    <col min="15365" max="15365" width="14.7109375" style="1" customWidth="1"/>
    <col min="15366" max="15377" width="7.7109375" style="1" customWidth="1"/>
    <col min="15378" max="15378" width="8.7109375" style="1" customWidth="1"/>
    <col min="15379" max="15616" width="9.140625" style="1"/>
    <col min="15617" max="15620" width="1.7109375" style="1" customWidth="1"/>
    <col min="15621" max="15621" width="14.7109375" style="1" customWidth="1"/>
    <col min="15622" max="15633" width="7.7109375" style="1" customWidth="1"/>
    <col min="15634" max="15634" width="8.7109375" style="1" customWidth="1"/>
    <col min="15635" max="15872" width="9.140625" style="1"/>
    <col min="15873" max="15876" width="1.7109375" style="1" customWidth="1"/>
    <col min="15877" max="15877" width="14.7109375" style="1" customWidth="1"/>
    <col min="15878" max="15889" width="7.7109375" style="1" customWidth="1"/>
    <col min="15890" max="15890" width="8.7109375" style="1" customWidth="1"/>
    <col min="15891" max="16128" width="9.140625" style="1"/>
    <col min="16129" max="16132" width="1.7109375" style="1" customWidth="1"/>
    <col min="16133" max="16133" width="14.7109375" style="1" customWidth="1"/>
    <col min="16134" max="16145" width="7.7109375" style="1" customWidth="1"/>
    <col min="16146" max="16146" width="8.7109375" style="1" customWidth="1"/>
    <col min="16147" max="16384" width="9.140625" style="1"/>
  </cols>
  <sheetData>
    <row r="1" spans="2:18" ht="6" customHeight="1" thickBot="1" x14ac:dyDescent="0.25"/>
    <row r="2" spans="2:18" ht="15.75" x14ac:dyDescent="0.25">
      <c r="B2" s="101" t="s">
        <v>186</v>
      </c>
      <c r="C2" s="102"/>
      <c r="D2" s="102"/>
      <c r="E2" s="102"/>
      <c r="F2" s="102"/>
      <c r="G2" s="102"/>
      <c r="H2" s="102"/>
      <c r="I2" s="102"/>
      <c r="J2" s="102"/>
      <c r="K2" s="102"/>
      <c r="L2" s="102"/>
      <c r="M2" s="102"/>
      <c r="N2" s="102"/>
      <c r="O2" s="102"/>
      <c r="P2" s="102"/>
      <c r="Q2" s="102"/>
      <c r="R2" s="103"/>
    </row>
    <row r="3" spans="2:18" x14ac:dyDescent="0.2">
      <c r="B3" s="104" t="str">
        <f>IF(AgentName="Type Your Name Here", " ",AgentName)</f>
        <v xml:space="preserve"> </v>
      </c>
      <c r="C3" s="97"/>
      <c r="D3" s="97"/>
      <c r="E3" s="97"/>
      <c r="F3" s="97"/>
      <c r="G3" s="97"/>
      <c r="H3" s="97"/>
      <c r="I3" s="97"/>
      <c r="J3" s="97"/>
      <c r="K3" s="97"/>
      <c r="L3" s="97"/>
      <c r="M3" s="97"/>
      <c r="N3" s="97"/>
      <c r="O3" s="97"/>
      <c r="P3" s="97"/>
      <c r="Q3" s="97"/>
      <c r="R3" s="105"/>
    </row>
    <row r="4" spans="2:18" ht="13.5" thickBot="1" x14ac:dyDescent="0.25">
      <c r="B4" s="106" t="str">
        <f>IF(CalYear="Type Date Here"," ",CONCATENATE(Literal1," ",CalYear))</f>
        <v xml:space="preserve"> </v>
      </c>
      <c r="C4" s="107"/>
      <c r="D4" s="107"/>
      <c r="E4" s="107"/>
      <c r="F4" s="107"/>
      <c r="G4" s="107"/>
      <c r="H4" s="107"/>
      <c r="I4" s="107"/>
      <c r="J4" s="107"/>
      <c r="K4" s="107"/>
      <c r="L4" s="107"/>
      <c r="M4" s="107"/>
      <c r="N4" s="107"/>
      <c r="O4" s="107"/>
      <c r="P4" s="107"/>
      <c r="Q4" s="107"/>
      <c r="R4" s="108"/>
    </row>
    <row r="5" spans="2:18" ht="6" customHeight="1" x14ac:dyDescent="0.2"/>
    <row r="6" spans="2:18" s="21" customFormat="1" ht="13.5" thickBot="1" x14ac:dyDescent="0.25">
      <c r="B6" s="26" t="s">
        <v>155</v>
      </c>
      <c r="C6" s="26"/>
      <c r="D6" s="26"/>
      <c r="E6" s="26"/>
      <c r="F6" s="50" t="s">
        <v>156</v>
      </c>
      <c r="G6" s="51" t="s">
        <v>157</v>
      </c>
      <c r="H6" s="51" t="s">
        <v>158</v>
      </c>
      <c r="I6" s="51" t="s">
        <v>159</v>
      </c>
      <c r="J6" s="51" t="s">
        <v>160</v>
      </c>
      <c r="K6" s="51" t="s">
        <v>161</v>
      </c>
      <c r="L6" s="51" t="s">
        <v>162</v>
      </c>
      <c r="M6" s="51" t="s">
        <v>163</v>
      </c>
      <c r="N6" s="51" t="s">
        <v>164</v>
      </c>
      <c r="O6" s="51" t="s">
        <v>165</v>
      </c>
      <c r="P6" s="51" t="s">
        <v>166</v>
      </c>
      <c r="Q6" s="51" t="s">
        <v>167</v>
      </c>
      <c r="R6" s="51" t="s">
        <v>168</v>
      </c>
    </row>
    <row r="7" spans="2:18" ht="13.5" thickTop="1" x14ac:dyDescent="0.2">
      <c r="C7" s="52" t="s">
        <v>189</v>
      </c>
      <c r="D7" s="52"/>
      <c r="E7" s="52"/>
      <c r="F7" s="53"/>
      <c r="G7" s="54"/>
      <c r="H7" s="54"/>
      <c r="I7" s="54"/>
      <c r="J7" s="54"/>
      <c r="K7" s="54"/>
      <c r="L7" s="54"/>
      <c r="M7" s="54"/>
      <c r="N7" s="54"/>
      <c r="O7" s="54"/>
      <c r="P7" s="54"/>
      <c r="Q7" s="54"/>
      <c r="R7" s="55">
        <f>SUM(F7:Q7)</f>
        <v>0</v>
      </c>
    </row>
    <row r="8" spans="2:18" x14ac:dyDescent="0.2">
      <c r="C8" s="56" t="s">
        <v>187</v>
      </c>
      <c r="D8" s="56"/>
      <c r="E8" s="56"/>
      <c r="F8" s="57" t="s">
        <v>96</v>
      </c>
      <c r="G8" s="58"/>
      <c r="H8" s="58"/>
      <c r="I8" s="58"/>
      <c r="J8" s="58"/>
      <c r="K8" s="58"/>
      <c r="L8" s="58"/>
      <c r="M8" s="58"/>
      <c r="N8" s="58"/>
      <c r="O8" s="58"/>
      <c r="P8" s="58"/>
      <c r="Q8" s="58"/>
      <c r="R8" s="59">
        <f>SUM(F8:Q8)</f>
        <v>0</v>
      </c>
    </row>
    <row r="9" spans="2:18" x14ac:dyDescent="0.2">
      <c r="C9" s="56" t="s">
        <v>188</v>
      </c>
      <c r="D9" s="56"/>
      <c r="E9" s="56"/>
      <c r="F9" s="57" t="s">
        <v>96</v>
      </c>
      <c r="G9" s="58"/>
      <c r="H9" s="58"/>
      <c r="I9" s="58"/>
      <c r="J9" s="58"/>
      <c r="K9" s="58"/>
      <c r="L9" s="58"/>
      <c r="M9" s="58"/>
      <c r="N9" s="58"/>
      <c r="O9" s="58"/>
      <c r="P9" s="58"/>
      <c r="Q9" s="58"/>
      <c r="R9" s="59">
        <f>SUM(F9:Q9)</f>
        <v>0</v>
      </c>
    </row>
    <row r="10" spans="2:18" x14ac:dyDescent="0.2">
      <c r="C10" s="56" t="s">
        <v>170</v>
      </c>
      <c r="D10" s="56"/>
      <c r="E10" s="56"/>
      <c r="F10" s="57" t="s">
        <v>96</v>
      </c>
      <c r="G10" s="58"/>
      <c r="H10" s="58"/>
      <c r="I10" s="58"/>
      <c r="J10" s="58"/>
      <c r="K10" s="58"/>
      <c r="L10" s="58"/>
      <c r="M10" s="58"/>
      <c r="N10" s="58"/>
      <c r="O10" s="58"/>
      <c r="P10" s="58"/>
      <c r="Q10" s="58"/>
      <c r="R10" s="59">
        <f>SUM(F10:Q10)</f>
        <v>0</v>
      </c>
    </row>
    <row r="11" spans="2:18" x14ac:dyDescent="0.2">
      <c r="C11" s="60" t="s">
        <v>171</v>
      </c>
      <c r="D11" s="60"/>
      <c r="E11" s="60"/>
      <c r="F11" s="61"/>
      <c r="G11" s="62"/>
      <c r="H11" s="62"/>
      <c r="I11" s="62"/>
      <c r="J11" s="62"/>
      <c r="K11" s="62"/>
      <c r="L11" s="62"/>
      <c r="M11" s="62"/>
      <c r="N11" s="62"/>
      <c r="O11" s="62"/>
      <c r="P11" s="62"/>
      <c r="Q11" s="62"/>
      <c r="R11" s="63">
        <f>SUM(F11:Q11)</f>
        <v>0</v>
      </c>
    </row>
    <row r="12" spans="2:18" x14ac:dyDescent="0.2">
      <c r="B12" s="64" t="s">
        <v>172</v>
      </c>
      <c r="C12" s="25"/>
      <c r="D12" s="25"/>
      <c r="E12" s="25"/>
      <c r="F12" s="65">
        <f>SUM(F7:F11)</f>
        <v>0</v>
      </c>
      <c r="G12" s="65">
        <f t="shared" ref="G12:Q12" si="0">SUM(G7:G11)</f>
        <v>0</v>
      </c>
      <c r="H12" s="65">
        <f t="shared" si="0"/>
        <v>0</v>
      </c>
      <c r="I12" s="65">
        <f t="shared" si="0"/>
        <v>0</v>
      </c>
      <c r="J12" s="65">
        <f t="shared" si="0"/>
        <v>0</v>
      </c>
      <c r="K12" s="65">
        <f t="shared" si="0"/>
        <v>0</v>
      </c>
      <c r="L12" s="65">
        <f t="shared" si="0"/>
        <v>0</v>
      </c>
      <c r="M12" s="65">
        <f t="shared" si="0"/>
        <v>0</v>
      </c>
      <c r="N12" s="65">
        <f t="shared" si="0"/>
        <v>0</v>
      </c>
      <c r="O12" s="65">
        <f t="shared" si="0"/>
        <v>0</v>
      </c>
      <c r="P12" s="65">
        <f t="shared" si="0"/>
        <v>0</v>
      </c>
      <c r="Q12" s="66">
        <f t="shared" si="0"/>
        <v>0</v>
      </c>
      <c r="R12" s="67">
        <f>SUM(R7:R11)</f>
        <v>0</v>
      </c>
    </row>
    <row r="13" spans="2:18" ht="6" customHeight="1" x14ac:dyDescent="0.2"/>
    <row r="14" spans="2:18" ht="13.5" thickBot="1" x14ac:dyDescent="0.25">
      <c r="B14" s="26" t="s">
        <v>173</v>
      </c>
      <c r="C14" s="5"/>
      <c r="D14" s="5"/>
      <c r="E14" s="5"/>
      <c r="F14" s="50" t="s">
        <v>156</v>
      </c>
      <c r="G14" s="51" t="s">
        <v>157</v>
      </c>
      <c r="H14" s="51" t="s">
        <v>158</v>
      </c>
      <c r="I14" s="51" t="s">
        <v>159</v>
      </c>
      <c r="J14" s="51" t="s">
        <v>160</v>
      </c>
      <c r="K14" s="51" t="s">
        <v>161</v>
      </c>
      <c r="L14" s="51" t="s">
        <v>162</v>
      </c>
      <c r="M14" s="51" t="s">
        <v>163</v>
      </c>
      <c r="N14" s="51" t="s">
        <v>164</v>
      </c>
      <c r="O14" s="51" t="s">
        <v>165</v>
      </c>
      <c r="P14" s="51" t="s">
        <v>166</v>
      </c>
      <c r="Q14" s="51" t="s">
        <v>167</v>
      </c>
      <c r="R14" s="68" t="s">
        <v>168</v>
      </c>
    </row>
    <row r="15" spans="2:18" ht="13.5" thickTop="1" x14ac:dyDescent="0.2">
      <c r="C15" s="52" t="s">
        <v>189</v>
      </c>
      <c r="D15" s="52"/>
      <c r="E15" s="52"/>
      <c r="F15" s="53"/>
      <c r="G15" s="54"/>
      <c r="H15" s="54"/>
      <c r="I15" s="54"/>
      <c r="J15" s="54"/>
      <c r="K15" s="54"/>
      <c r="L15" s="54"/>
      <c r="M15" s="54"/>
      <c r="N15" s="54"/>
      <c r="O15" s="54"/>
      <c r="P15" s="54"/>
      <c r="Q15" s="54"/>
      <c r="R15" s="55">
        <f>SUM(F15:Q15)</f>
        <v>0</v>
      </c>
    </row>
    <row r="16" spans="2:18" x14ac:dyDescent="0.2">
      <c r="C16" s="56" t="s">
        <v>169</v>
      </c>
      <c r="D16" s="56"/>
      <c r="E16" s="56"/>
      <c r="F16" s="57" t="s">
        <v>96</v>
      </c>
      <c r="G16" s="58"/>
      <c r="H16" s="58"/>
      <c r="I16" s="58"/>
      <c r="J16" s="58"/>
      <c r="K16" s="58"/>
      <c r="L16" s="58"/>
      <c r="M16" s="58"/>
      <c r="N16" s="58"/>
      <c r="O16" s="58"/>
      <c r="P16" s="58"/>
      <c r="Q16" s="58"/>
      <c r="R16" s="59">
        <f>SUM(F16:Q16)</f>
        <v>0</v>
      </c>
    </row>
    <row r="17" spans="2:18" x14ac:dyDescent="0.2">
      <c r="C17" s="56" t="s">
        <v>188</v>
      </c>
      <c r="D17" s="56"/>
      <c r="E17" s="56"/>
      <c r="F17" s="57" t="s">
        <v>96</v>
      </c>
      <c r="G17" s="58"/>
      <c r="H17" s="58"/>
      <c r="I17" s="58"/>
      <c r="J17" s="58"/>
      <c r="K17" s="58"/>
      <c r="L17" s="58"/>
      <c r="M17" s="58"/>
      <c r="N17" s="58"/>
      <c r="O17" s="58"/>
      <c r="P17" s="58"/>
      <c r="Q17" s="58"/>
      <c r="R17" s="59">
        <f>SUM(F17:Q17)</f>
        <v>0</v>
      </c>
    </row>
    <row r="18" spans="2:18" x14ac:dyDescent="0.2">
      <c r="C18" s="56" t="s">
        <v>170</v>
      </c>
      <c r="D18" s="56"/>
      <c r="E18" s="56"/>
      <c r="F18" s="57" t="s">
        <v>96</v>
      </c>
      <c r="G18" s="58"/>
      <c r="H18" s="58"/>
      <c r="I18" s="58"/>
      <c r="J18" s="58"/>
      <c r="K18" s="58"/>
      <c r="L18" s="58"/>
      <c r="M18" s="58"/>
      <c r="N18" s="58"/>
      <c r="O18" s="58"/>
      <c r="P18" s="58"/>
      <c r="Q18" s="58"/>
      <c r="R18" s="59">
        <f>SUM(F18:Q18)</f>
        <v>0</v>
      </c>
    </row>
    <row r="19" spans="2:18" x14ac:dyDescent="0.2">
      <c r="C19" s="60" t="s">
        <v>171</v>
      </c>
      <c r="D19" s="60"/>
      <c r="E19" s="60"/>
      <c r="F19" s="61" t="s">
        <v>96</v>
      </c>
      <c r="G19" s="62"/>
      <c r="H19" s="62"/>
      <c r="I19" s="62"/>
      <c r="J19" s="62"/>
      <c r="K19" s="62"/>
      <c r="L19" s="62"/>
      <c r="M19" s="62"/>
      <c r="N19" s="62"/>
      <c r="O19" s="62"/>
      <c r="P19" s="62"/>
      <c r="Q19" s="62"/>
      <c r="R19" s="63">
        <f>SUM(F19:Q19)</f>
        <v>0</v>
      </c>
    </row>
    <row r="20" spans="2:18" x14ac:dyDescent="0.2">
      <c r="B20" s="64" t="s">
        <v>33</v>
      </c>
      <c r="C20" s="25"/>
      <c r="D20" s="25"/>
      <c r="E20" s="25"/>
      <c r="F20" s="65">
        <f>SUM(F15:F19)</f>
        <v>0</v>
      </c>
      <c r="G20" s="65">
        <f t="shared" ref="G20:R20" si="1">SUM(G15:G19)</f>
        <v>0</v>
      </c>
      <c r="H20" s="65">
        <f t="shared" si="1"/>
        <v>0</v>
      </c>
      <c r="I20" s="65">
        <f t="shared" si="1"/>
        <v>0</v>
      </c>
      <c r="J20" s="65">
        <f t="shared" si="1"/>
        <v>0</v>
      </c>
      <c r="K20" s="65">
        <f t="shared" si="1"/>
        <v>0</v>
      </c>
      <c r="L20" s="65">
        <f t="shared" si="1"/>
        <v>0</v>
      </c>
      <c r="M20" s="65">
        <f t="shared" si="1"/>
        <v>0</v>
      </c>
      <c r="N20" s="65">
        <f t="shared" si="1"/>
        <v>0</v>
      </c>
      <c r="O20" s="65">
        <f t="shared" si="1"/>
        <v>0</v>
      </c>
      <c r="P20" s="65">
        <f t="shared" si="1"/>
        <v>0</v>
      </c>
      <c r="Q20" s="66">
        <f t="shared" si="1"/>
        <v>0</v>
      </c>
      <c r="R20" s="67">
        <f t="shared" si="1"/>
        <v>0</v>
      </c>
    </row>
    <row r="21" spans="2:18" customFormat="1" ht="6" customHeight="1" x14ac:dyDescent="0.25"/>
    <row r="22" spans="2:18" ht="13.5" thickBot="1" x14ac:dyDescent="0.25">
      <c r="B22" s="26" t="s">
        <v>174</v>
      </c>
      <c r="C22" s="5"/>
      <c r="D22" s="5"/>
      <c r="E22" s="5"/>
      <c r="F22" s="50" t="s">
        <v>156</v>
      </c>
      <c r="G22" s="51" t="s">
        <v>157</v>
      </c>
      <c r="H22" s="51" t="s">
        <v>158</v>
      </c>
      <c r="I22" s="51" t="s">
        <v>159</v>
      </c>
      <c r="J22" s="51" t="s">
        <v>160</v>
      </c>
      <c r="K22" s="51" t="s">
        <v>161</v>
      </c>
      <c r="L22" s="51" t="s">
        <v>162</v>
      </c>
      <c r="M22" s="51" t="s">
        <v>163</v>
      </c>
      <c r="N22" s="51" t="s">
        <v>164</v>
      </c>
      <c r="O22" s="51" t="s">
        <v>165</v>
      </c>
      <c r="P22" s="51" t="s">
        <v>166</v>
      </c>
      <c r="Q22" s="51" t="s">
        <v>167</v>
      </c>
      <c r="R22" s="51" t="s">
        <v>168</v>
      </c>
    </row>
    <row r="23" spans="2:18" ht="13.5" thickTop="1" x14ac:dyDescent="0.2">
      <c r="B23" s="21"/>
      <c r="C23" s="52" t="s">
        <v>189</v>
      </c>
      <c r="D23" s="52"/>
      <c r="E23" s="52"/>
      <c r="F23" s="53">
        <v>1</v>
      </c>
      <c r="G23" s="54"/>
      <c r="H23" s="54"/>
      <c r="I23" s="54"/>
      <c r="J23" s="54"/>
      <c r="K23" s="54"/>
      <c r="L23" s="54"/>
      <c r="M23" s="54"/>
      <c r="N23" s="54"/>
      <c r="O23" s="54"/>
      <c r="P23" s="54"/>
      <c r="Q23" s="54"/>
      <c r="R23" s="55">
        <f>SUM(F23:Q23)</f>
        <v>1</v>
      </c>
    </row>
    <row r="24" spans="2:18" x14ac:dyDescent="0.2">
      <c r="B24" s="21"/>
      <c r="C24" s="56" t="s">
        <v>169</v>
      </c>
      <c r="D24" s="56"/>
      <c r="E24" s="56"/>
      <c r="F24" s="57">
        <v>1</v>
      </c>
      <c r="G24" s="58"/>
      <c r="H24" s="58"/>
      <c r="I24" s="58"/>
      <c r="J24" s="58"/>
      <c r="K24" s="58"/>
      <c r="L24" s="58"/>
      <c r="M24" s="58"/>
      <c r="N24" s="58"/>
      <c r="O24" s="58"/>
      <c r="P24" s="58"/>
      <c r="Q24" s="58"/>
      <c r="R24" s="59">
        <f>SUM(F24:Q24)</f>
        <v>1</v>
      </c>
    </row>
    <row r="25" spans="2:18" x14ac:dyDescent="0.2">
      <c r="B25" s="21"/>
      <c r="C25" s="56" t="s">
        <v>188</v>
      </c>
      <c r="D25" s="56"/>
      <c r="E25" s="56"/>
      <c r="F25" s="57">
        <v>1</v>
      </c>
      <c r="G25" s="58"/>
      <c r="H25" s="58"/>
      <c r="I25" s="58"/>
      <c r="J25" s="58"/>
      <c r="K25" s="58"/>
      <c r="L25" s="58"/>
      <c r="M25" s="58"/>
      <c r="N25" s="58"/>
      <c r="O25" s="58"/>
      <c r="P25" s="58"/>
      <c r="Q25" s="58"/>
      <c r="R25" s="59">
        <f>SUM(F25:Q25)</f>
        <v>1</v>
      </c>
    </row>
    <row r="26" spans="2:18" x14ac:dyDescent="0.2">
      <c r="B26" s="21"/>
      <c r="C26" s="56" t="s">
        <v>170</v>
      </c>
      <c r="D26" s="56"/>
      <c r="E26" s="56"/>
      <c r="F26" s="57">
        <v>1</v>
      </c>
      <c r="G26" s="58"/>
      <c r="H26" s="58"/>
      <c r="I26" s="58"/>
      <c r="J26" s="58"/>
      <c r="K26" s="58"/>
      <c r="L26" s="58"/>
      <c r="M26" s="58"/>
      <c r="N26" s="58"/>
      <c r="O26" s="58"/>
      <c r="P26" s="58"/>
      <c r="Q26" s="58"/>
      <c r="R26" s="59">
        <f>SUM(F26:Q26)</f>
        <v>1</v>
      </c>
    </row>
    <row r="27" spans="2:18" x14ac:dyDescent="0.2">
      <c r="B27" s="21"/>
      <c r="C27" s="60" t="s">
        <v>171</v>
      </c>
      <c r="D27" s="60"/>
      <c r="E27" s="60"/>
      <c r="F27" s="61">
        <v>1</v>
      </c>
      <c r="G27" s="62"/>
      <c r="H27" s="62"/>
      <c r="I27" s="62"/>
      <c r="J27" s="62"/>
      <c r="K27" s="62"/>
      <c r="L27" s="62"/>
      <c r="M27" s="62"/>
      <c r="N27" s="62"/>
      <c r="O27" s="62"/>
      <c r="P27" s="62"/>
      <c r="Q27" s="62"/>
      <c r="R27" s="63">
        <f>SUM(F27:Q27)</f>
        <v>1</v>
      </c>
    </row>
    <row r="28" spans="2:18" x14ac:dyDescent="0.2">
      <c r="B28" s="64" t="s">
        <v>4</v>
      </c>
      <c r="C28" s="25"/>
      <c r="D28" s="25"/>
      <c r="E28" s="25"/>
      <c r="F28" s="65">
        <f t="shared" ref="F28:Q28" si="2">SUM(F23:F27)</f>
        <v>5</v>
      </c>
      <c r="G28" s="65">
        <f t="shared" si="2"/>
        <v>0</v>
      </c>
      <c r="H28" s="65">
        <f t="shared" si="2"/>
        <v>0</v>
      </c>
      <c r="I28" s="65">
        <f t="shared" si="2"/>
        <v>0</v>
      </c>
      <c r="J28" s="65">
        <f t="shared" si="2"/>
        <v>0</v>
      </c>
      <c r="K28" s="65">
        <f t="shared" si="2"/>
        <v>0</v>
      </c>
      <c r="L28" s="65">
        <f t="shared" si="2"/>
        <v>0</v>
      </c>
      <c r="M28" s="65">
        <f t="shared" si="2"/>
        <v>0</v>
      </c>
      <c r="N28" s="65">
        <f t="shared" si="2"/>
        <v>0</v>
      </c>
      <c r="O28" s="65">
        <f t="shared" si="2"/>
        <v>0</v>
      </c>
      <c r="P28" s="65">
        <f t="shared" si="2"/>
        <v>0</v>
      </c>
      <c r="Q28" s="66">
        <f t="shared" si="2"/>
        <v>0</v>
      </c>
      <c r="R28" s="67">
        <f>SUM(R23:R27)</f>
        <v>5</v>
      </c>
    </row>
    <row r="29" spans="2:18" ht="6" customHeight="1" x14ac:dyDescent="0.2"/>
    <row r="30" spans="2:18" ht="13.5" thickBot="1" x14ac:dyDescent="0.25">
      <c r="B30" s="26" t="s">
        <v>175</v>
      </c>
      <c r="C30" s="5"/>
      <c r="D30" s="5"/>
      <c r="E30" s="5"/>
      <c r="F30" s="50" t="s">
        <v>156</v>
      </c>
      <c r="G30" s="51" t="s">
        <v>157</v>
      </c>
      <c r="H30" s="51" t="s">
        <v>158</v>
      </c>
      <c r="I30" s="51" t="s">
        <v>159</v>
      </c>
      <c r="J30" s="51" t="s">
        <v>160</v>
      </c>
      <c r="K30" s="51" t="s">
        <v>161</v>
      </c>
      <c r="L30" s="51" t="s">
        <v>162</v>
      </c>
      <c r="M30" s="51" t="s">
        <v>163</v>
      </c>
      <c r="N30" s="51" t="s">
        <v>164</v>
      </c>
      <c r="O30" s="51" t="s">
        <v>165</v>
      </c>
      <c r="P30" s="51" t="s">
        <v>166</v>
      </c>
      <c r="Q30" s="51" t="s">
        <v>167</v>
      </c>
      <c r="R30" s="51" t="s">
        <v>168</v>
      </c>
    </row>
    <row r="31" spans="2:18" ht="13.5" thickTop="1" x14ac:dyDescent="0.2">
      <c r="C31" s="52" t="s">
        <v>176</v>
      </c>
      <c r="D31" s="52"/>
      <c r="E31" s="52"/>
      <c r="F31" s="53"/>
      <c r="G31" s="54"/>
      <c r="H31" s="54"/>
      <c r="I31" s="54"/>
      <c r="J31" s="54"/>
      <c r="K31" s="54"/>
      <c r="L31" s="54"/>
      <c r="M31" s="54"/>
      <c r="N31" s="54"/>
      <c r="O31" s="54"/>
      <c r="P31" s="54"/>
      <c r="Q31" s="54"/>
      <c r="R31" s="55">
        <f>SUM(F31:Q31)</f>
        <v>0</v>
      </c>
    </row>
    <row r="32" spans="2:18" x14ac:dyDescent="0.2">
      <c r="C32" s="56" t="s">
        <v>190</v>
      </c>
      <c r="D32" s="56"/>
      <c r="E32" s="56"/>
      <c r="F32" s="57"/>
      <c r="G32" s="58"/>
      <c r="H32" s="58"/>
      <c r="I32" s="58"/>
      <c r="J32" s="58"/>
      <c r="K32" s="58"/>
      <c r="L32" s="58"/>
      <c r="M32" s="58"/>
      <c r="N32" s="58"/>
      <c r="O32" s="58"/>
      <c r="P32" s="58"/>
      <c r="Q32" s="58"/>
      <c r="R32" s="59">
        <f>SUM(F32:Q32)</f>
        <v>0</v>
      </c>
    </row>
    <row r="33" spans="2:18" x14ac:dyDescent="0.2">
      <c r="C33" s="56" t="s">
        <v>191</v>
      </c>
      <c r="D33" s="56"/>
      <c r="E33" s="56"/>
      <c r="F33" s="57"/>
      <c r="G33" s="58"/>
      <c r="H33" s="58"/>
      <c r="I33" s="58"/>
      <c r="J33" s="58"/>
      <c r="K33" s="58"/>
      <c r="L33" s="58"/>
      <c r="M33" s="58"/>
      <c r="N33" s="58"/>
      <c r="O33" s="58"/>
      <c r="P33" s="58"/>
      <c r="Q33" s="58"/>
      <c r="R33" s="59">
        <f>SUM(F33:Q33)</f>
        <v>0</v>
      </c>
    </row>
    <row r="34" spans="2:18" x14ac:dyDescent="0.2">
      <c r="C34" s="56" t="s">
        <v>192</v>
      </c>
      <c r="D34" s="56"/>
      <c r="E34" s="56"/>
      <c r="F34" s="57"/>
      <c r="G34" s="58"/>
      <c r="H34" s="58"/>
      <c r="I34" s="58"/>
      <c r="J34" s="58"/>
      <c r="K34" s="58"/>
      <c r="L34" s="58"/>
      <c r="M34" s="58"/>
      <c r="N34" s="58"/>
      <c r="O34" s="58"/>
      <c r="P34" s="58"/>
      <c r="Q34" s="58"/>
      <c r="R34" s="59">
        <f>SUM(F34:Q34)</f>
        <v>0</v>
      </c>
    </row>
    <row r="35" spans="2:18" x14ac:dyDescent="0.2">
      <c r="C35" s="60" t="s">
        <v>193</v>
      </c>
      <c r="D35" s="60"/>
      <c r="E35" s="60"/>
      <c r="F35" s="61"/>
      <c r="G35" s="62"/>
      <c r="H35" s="62"/>
      <c r="I35" s="62"/>
      <c r="J35" s="62"/>
      <c r="K35" s="62"/>
      <c r="L35" s="62"/>
      <c r="M35" s="62"/>
      <c r="N35" s="62"/>
      <c r="O35" s="62"/>
      <c r="P35" s="62"/>
      <c r="Q35" s="62"/>
      <c r="R35" s="63">
        <f>SUM(F35:Q35)</f>
        <v>0</v>
      </c>
    </row>
    <row r="36" spans="2:18" x14ac:dyDescent="0.2">
      <c r="B36" s="64" t="s">
        <v>177</v>
      </c>
      <c r="C36" s="25"/>
      <c r="D36" s="25"/>
      <c r="E36" s="25"/>
      <c r="F36" s="65">
        <f>SUM(F31:F35)</f>
        <v>0</v>
      </c>
      <c r="G36" s="65">
        <f t="shared" ref="G36:R36" si="3">SUM(G31:G35)</f>
        <v>0</v>
      </c>
      <c r="H36" s="65">
        <f t="shared" si="3"/>
        <v>0</v>
      </c>
      <c r="I36" s="65">
        <f t="shared" si="3"/>
        <v>0</v>
      </c>
      <c r="J36" s="65">
        <f t="shared" si="3"/>
        <v>0</v>
      </c>
      <c r="K36" s="65">
        <f t="shared" si="3"/>
        <v>0</v>
      </c>
      <c r="L36" s="65">
        <f t="shared" si="3"/>
        <v>0</v>
      </c>
      <c r="M36" s="65">
        <f t="shared" si="3"/>
        <v>0</v>
      </c>
      <c r="N36" s="65">
        <f t="shared" si="3"/>
        <v>0</v>
      </c>
      <c r="O36" s="65">
        <f t="shared" si="3"/>
        <v>0</v>
      </c>
      <c r="P36" s="65">
        <f t="shared" si="3"/>
        <v>0</v>
      </c>
      <c r="Q36" s="66">
        <f t="shared" si="3"/>
        <v>0</v>
      </c>
      <c r="R36" s="67">
        <f t="shared" si="3"/>
        <v>0</v>
      </c>
    </row>
    <row r="37" spans="2:18" ht="6" customHeight="1" x14ac:dyDescent="0.2">
      <c r="B37" s="21"/>
    </row>
    <row r="38" spans="2:18" ht="13.5" thickBot="1" x14ac:dyDescent="0.25">
      <c r="B38" s="26" t="s">
        <v>178</v>
      </c>
      <c r="C38" s="5"/>
      <c r="D38" s="5"/>
      <c r="E38" s="5"/>
      <c r="F38" s="50" t="s">
        <v>156</v>
      </c>
      <c r="G38" s="51" t="s">
        <v>157</v>
      </c>
      <c r="H38" s="51" t="s">
        <v>158</v>
      </c>
      <c r="I38" s="51" t="s">
        <v>159</v>
      </c>
      <c r="J38" s="51" t="s">
        <v>160</v>
      </c>
      <c r="K38" s="51" t="s">
        <v>161</v>
      </c>
      <c r="L38" s="51" t="s">
        <v>162</v>
      </c>
      <c r="M38" s="51" t="s">
        <v>163</v>
      </c>
      <c r="N38" s="51" t="s">
        <v>164</v>
      </c>
      <c r="O38" s="51" t="s">
        <v>165</v>
      </c>
      <c r="P38" s="51" t="s">
        <v>166</v>
      </c>
      <c r="Q38" s="51" t="s">
        <v>167</v>
      </c>
      <c r="R38" s="51" t="s">
        <v>168</v>
      </c>
    </row>
    <row r="39" spans="2:18" ht="13.5" thickTop="1" x14ac:dyDescent="0.2">
      <c r="C39" s="52" t="s">
        <v>179</v>
      </c>
      <c r="D39" s="52"/>
      <c r="E39" s="52"/>
      <c r="F39" s="53"/>
      <c r="G39" s="54"/>
      <c r="H39" s="54"/>
      <c r="I39" s="54"/>
      <c r="J39" s="54"/>
      <c r="K39" s="54"/>
      <c r="L39" s="54"/>
      <c r="M39" s="54"/>
      <c r="N39" s="54"/>
      <c r="O39" s="54"/>
      <c r="P39" s="54"/>
      <c r="Q39" s="54"/>
      <c r="R39" s="59">
        <f>SUM(F39:Q39)</f>
        <v>0</v>
      </c>
    </row>
    <row r="40" spans="2:18" x14ac:dyDescent="0.2">
      <c r="B40" s="25"/>
      <c r="C40" s="69" t="s">
        <v>180</v>
      </c>
      <c r="D40" s="69"/>
      <c r="E40" s="69"/>
      <c r="F40" s="70"/>
      <c r="G40" s="71"/>
      <c r="H40" s="71"/>
      <c r="I40" s="71"/>
      <c r="J40" s="71"/>
      <c r="K40" s="71"/>
      <c r="L40" s="71"/>
      <c r="M40" s="71"/>
      <c r="N40" s="71"/>
      <c r="O40" s="71"/>
      <c r="P40" s="71"/>
      <c r="Q40" s="71"/>
      <c r="R40" s="66">
        <f>SUM(F40:Q40)</f>
        <v>0</v>
      </c>
    </row>
    <row r="41" spans="2:18" ht="7.5" customHeight="1" x14ac:dyDescent="0.2"/>
    <row r="42" spans="2:18" ht="7.5" customHeight="1" x14ac:dyDescent="0.2">
      <c r="B42" s="19"/>
      <c r="C42" s="19"/>
      <c r="D42" s="19"/>
      <c r="E42" s="19"/>
      <c r="F42" s="19"/>
      <c r="G42" s="19"/>
      <c r="H42" s="19"/>
      <c r="I42" s="19"/>
      <c r="J42" s="19"/>
      <c r="K42" s="19"/>
      <c r="L42" s="19"/>
      <c r="M42" s="19"/>
      <c r="N42" s="19"/>
      <c r="O42" s="19"/>
      <c r="P42" s="19"/>
      <c r="Q42" s="19"/>
      <c r="R42" s="19"/>
    </row>
    <row r="43" spans="2:18" ht="7.5" customHeight="1" x14ac:dyDescent="0.2"/>
    <row r="44" spans="2:18" ht="13.5" thickBot="1" x14ac:dyDescent="0.25">
      <c r="B44" s="26" t="s">
        <v>181</v>
      </c>
      <c r="C44" s="5"/>
      <c r="D44" s="5"/>
      <c r="E44" s="5"/>
      <c r="F44" s="50" t="s">
        <v>156</v>
      </c>
      <c r="G44" s="51" t="s">
        <v>157</v>
      </c>
      <c r="H44" s="51" t="s">
        <v>158</v>
      </c>
      <c r="I44" s="51" t="s">
        <v>159</v>
      </c>
      <c r="J44" s="51" t="s">
        <v>160</v>
      </c>
      <c r="K44" s="51" t="s">
        <v>161</v>
      </c>
      <c r="L44" s="51" t="s">
        <v>162</v>
      </c>
      <c r="M44" s="51" t="s">
        <v>163</v>
      </c>
      <c r="N44" s="51" t="s">
        <v>164</v>
      </c>
      <c r="O44" s="51" t="s">
        <v>165</v>
      </c>
      <c r="P44" s="51" t="s">
        <v>166</v>
      </c>
      <c r="Q44" s="51" t="s">
        <v>167</v>
      </c>
      <c r="R44" s="51" t="s">
        <v>168</v>
      </c>
    </row>
    <row r="45" spans="2:18" s="23" customFormat="1" ht="14.25" thickTop="1" x14ac:dyDescent="0.25">
      <c r="C45" s="72" t="s">
        <v>113</v>
      </c>
      <c r="D45" s="72"/>
      <c r="E45" s="72"/>
      <c r="F45" s="73"/>
      <c r="G45" s="74"/>
      <c r="H45" s="74"/>
      <c r="I45" s="74"/>
      <c r="J45" s="74"/>
      <c r="K45" s="74"/>
      <c r="L45" s="74"/>
      <c r="M45" s="74"/>
      <c r="N45" s="74"/>
      <c r="O45" s="74"/>
      <c r="P45" s="74"/>
      <c r="Q45" s="74"/>
      <c r="R45" s="75"/>
    </row>
    <row r="46" spans="2:18" x14ac:dyDescent="0.2">
      <c r="C46" s="60"/>
      <c r="D46" s="76" t="s">
        <v>194</v>
      </c>
      <c r="E46" s="76"/>
      <c r="F46" s="57"/>
      <c r="G46" s="58"/>
      <c r="H46" s="58"/>
      <c r="I46" s="58"/>
      <c r="J46" s="58"/>
      <c r="K46" s="58"/>
      <c r="L46" s="58"/>
      <c r="M46" s="58"/>
      <c r="N46" s="58"/>
      <c r="O46" s="58"/>
      <c r="P46" s="58"/>
      <c r="Q46" s="58"/>
      <c r="R46" s="59">
        <f>SUM(F46:Q46)</f>
        <v>0</v>
      </c>
    </row>
    <row r="47" spans="2:18" x14ac:dyDescent="0.2">
      <c r="C47" s="19"/>
      <c r="D47" s="56" t="s">
        <v>182</v>
      </c>
      <c r="E47" s="56"/>
      <c r="F47" s="57"/>
      <c r="G47" s="58"/>
      <c r="H47" s="58"/>
      <c r="I47" s="58"/>
      <c r="J47" s="58"/>
      <c r="K47" s="58"/>
      <c r="L47" s="58"/>
      <c r="M47" s="58"/>
      <c r="N47" s="58"/>
      <c r="O47" s="58"/>
      <c r="P47" s="58"/>
      <c r="Q47" s="58"/>
      <c r="R47" s="59">
        <f>SUM(F47:Q47)</f>
        <v>0</v>
      </c>
    </row>
    <row r="48" spans="2:18" x14ac:dyDescent="0.2">
      <c r="C48" s="19"/>
      <c r="D48" s="56" t="s">
        <v>200</v>
      </c>
      <c r="E48" s="56"/>
      <c r="F48" s="57"/>
      <c r="G48" s="58"/>
      <c r="H48" s="58"/>
      <c r="I48" s="58"/>
      <c r="J48" s="58"/>
      <c r="K48" s="58"/>
      <c r="L48" s="58"/>
      <c r="M48" s="58"/>
      <c r="N48" s="58"/>
      <c r="O48" s="58"/>
      <c r="P48" s="58"/>
      <c r="Q48" s="58"/>
      <c r="R48" s="59">
        <f>SUM(F48:Q48)</f>
        <v>0</v>
      </c>
    </row>
    <row r="49" spans="3:18" x14ac:dyDescent="0.2">
      <c r="C49" s="19"/>
      <c r="D49" s="60" t="s">
        <v>201</v>
      </c>
      <c r="E49" s="60"/>
      <c r="F49" s="61"/>
      <c r="G49" s="62"/>
      <c r="H49" s="62"/>
      <c r="I49" s="62"/>
      <c r="J49" s="62"/>
      <c r="K49" s="62"/>
      <c r="L49" s="62"/>
      <c r="M49" s="62"/>
      <c r="N49" s="62"/>
      <c r="O49" s="62"/>
      <c r="P49" s="62"/>
      <c r="Q49" s="62"/>
      <c r="R49" s="59">
        <f>SUM(F49:Q49)</f>
        <v>0</v>
      </c>
    </row>
    <row r="50" spans="3:18" x14ac:dyDescent="0.2">
      <c r="C50" s="19"/>
      <c r="D50" s="60" t="s">
        <v>119</v>
      </c>
      <c r="E50" s="60"/>
      <c r="F50" s="61"/>
      <c r="G50" s="62"/>
      <c r="H50" s="62"/>
      <c r="I50" s="62"/>
      <c r="J50" s="62"/>
      <c r="K50" s="62"/>
      <c r="L50" s="62"/>
      <c r="M50" s="62"/>
      <c r="N50" s="62"/>
      <c r="O50" s="62"/>
      <c r="P50" s="62"/>
      <c r="Q50" s="62"/>
      <c r="R50" s="59">
        <f>SUM(F50:Q50)</f>
        <v>0</v>
      </c>
    </row>
    <row r="51" spans="3:18" s="23" customFormat="1" ht="13.5" x14ac:dyDescent="0.25">
      <c r="C51" s="24" t="s">
        <v>183</v>
      </c>
      <c r="D51" s="24"/>
      <c r="E51" s="24"/>
      <c r="F51" s="77">
        <f>SUM(F46:F50)</f>
        <v>0</v>
      </c>
      <c r="G51" s="77">
        <f t="shared" ref="G51:Q51" si="4">SUM(G46:G50)</f>
        <v>0</v>
      </c>
      <c r="H51" s="77">
        <f t="shared" si="4"/>
        <v>0</v>
      </c>
      <c r="I51" s="77">
        <f t="shared" si="4"/>
        <v>0</v>
      </c>
      <c r="J51" s="77">
        <f t="shared" si="4"/>
        <v>0</v>
      </c>
      <c r="K51" s="77">
        <f t="shared" si="4"/>
        <v>0</v>
      </c>
      <c r="L51" s="77">
        <f t="shared" si="4"/>
        <v>0</v>
      </c>
      <c r="M51" s="77">
        <f t="shared" si="4"/>
        <v>0</v>
      </c>
      <c r="N51" s="77">
        <f t="shared" si="4"/>
        <v>0</v>
      </c>
      <c r="O51" s="77">
        <f t="shared" si="4"/>
        <v>0</v>
      </c>
      <c r="P51" s="77">
        <f t="shared" si="4"/>
        <v>0</v>
      </c>
      <c r="Q51" s="77">
        <f t="shared" si="4"/>
        <v>0</v>
      </c>
      <c r="R51" s="78">
        <f>SUM(R46:R50)</f>
        <v>0</v>
      </c>
    </row>
    <row r="52" spans="3:18" ht="7.5" customHeight="1" x14ac:dyDescent="0.2"/>
    <row r="53" spans="3:18" s="23" customFormat="1" ht="13.5" x14ac:dyDescent="0.25">
      <c r="C53" s="24" t="s">
        <v>121</v>
      </c>
      <c r="D53" s="24"/>
      <c r="E53" s="24"/>
      <c r="F53" s="24"/>
      <c r="G53" s="24"/>
      <c r="H53" s="24"/>
      <c r="I53" s="24"/>
      <c r="J53" s="24"/>
      <c r="K53" s="24"/>
      <c r="L53" s="24"/>
      <c r="M53" s="24"/>
      <c r="N53" s="24"/>
      <c r="O53" s="24"/>
      <c r="P53" s="24"/>
      <c r="Q53" s="24"/>
      <c r="R53" s="79"/>
    </row>
    <row r="54" spans="3:18" x14ac:dyDescent="0.2">
      <c r="D54" s="80" t="s">
        <v>124</v>
      </c>
      <c r="E54" s="80"/>
      <c r="F54" s="81"/>
      <c r="G54" s="82"/>
      <c r="H54" s="82"/>
      <c r="I54" s="82"/>
      <c r="J54" s="82"/>
      <c r="K54" s="82"/>
      <c r="L54" s="82"/>
      <c r="M54" s="82"/>
      <c r="N54" s="82"/>
      <c r="O54" s="82"/>
      <c r="P54" s="82"/>
      <c r="Q54" s="83"/>
      <c r="R54" s="84">
        <f>SUM(F54:Q54)</f>
        <v>0</v>
      </c>
    </row>
    <row r="55" spans="3:18" x14ac:dyDescent="0.2">
      <c r="D55" s="56" t="s">
        <v>151</v>
      </c>
      <c r="E55" s="56"/>
      <c r="F55" s="85"/>
      <c r="G55" s="86"/>
      <c r="H55" s="86"/>
      <c r="I55" s="86"/>
      <c r="J55" s="86"/>
      <c r="K55" s="86"/>
      <c r="L55" s="86"/>
      <c r="M55" s="86"/>
      <c r="N55" s="86"/>
      <c r="O55" s="86"/>
      <c r="P55" s="86"/>
      <c r="Q55" s="87"/>
      <c r="R55" s="88">
        <f>ActualEducationExpenses</f>
        <v>0</v>
      </c>
    </row>
    <row r="56" spans="3:18" x14ac:dyDescent="0.2">
      <c r="D56" s="56" t="s">
        <v>125</v>
      </c>
      <c r="E56" s="56"/>
      <c r="F56" s="85"/>
      <c r="G56" s="86"/>
      <c r="H56" s="86"/>
      <c r="I56" s="86"/>
      <c r="J56" s="86"/>
      <c r="K56" s="86"/>
      <c r="L56" s="86"/>
      <c r="M56" s="86"/>
      <c r="N56" s="86"/>
      <c r="O56" s="86"/>
      <c r="P56" s="86"/>
      <c r="Q56" s="87"/>
      <c r="R56" s="88">
        <f t="shared" ref="R56:R68" si="5">SUM(F56:Q56)</f>
        <v>0</v>
      </c>
    </row>
    <row r="57" spans="3:18" x14ac:dyDescent="0.2">
      <c r="D57" s="56" t="s">
        <v>152</v>
      </c>
      <c r="E57" s="56"/>
      <c r="F57" s="85"/>
      <c r="G57" s="86"/>
      <c r="H57" s="86"/>
      <c r="I57" s="86"/>
      <c r="J57" s="86"/>
      <c r="K57" s="86"/>
      <c r="L57" s="86"/>
      <c r="M57" s="86"/>
      <c r="N57" s="86"/>
      <c r="O57" s="86"/>
      <c r="P57" s="86"/>
      <c r="Q57" s="87"/>
      <c r="R57" s="88">
        <f t="shared" si="5"/>
        <v>0</v>
      </c>
    </row>
    <row r="58" spans="3:18" x14ac:dyDescent="0.2">
      <c r="D58" s="56" t="s">
        <v>153</v>
      </c>
      <c r="E58" s="56"/>
      <c r="F58" s="85"/>
      <c r="G58" s="86"/>
      <c r="H58" s="86"/>
      <c r="I58" s="86"/>
      <c r="J58" s="86"/>
      <c r="K58" s="86"/>
      <c r="L58" s="86"/>
      <c r="M58" s="86"/>
      <c r="N58" s="86"/>
      <c r="O58" s="86"/>
      <c r="P58" s="86"/>
      <c r="Q58" s="87"/>
      <c r="R58" s="88">
        <f t="shared" si="5"/>
        <v>0</v>
      </c>
    </row>
    <row r="59" spans="3:18" x14ac:dyDescent="0.2">
      <c r="D59" s="56" t="str">
        <f>VariableMisc1</f>
        <v>Cell Phone</v>
      </c>
      <c r="E59" s="56"/>
      <c r="F59" s="85"/>
      <c r="G59" s="86"/>
      <c r="H59" s="86"/>
      <c r="I59" s="86"/>
      <c r="J59" s="86"/>
      <c r="K59" s="86"/>
      <c r="L59" s="86"/>
      <c r="M59" s="86"/>
      <c r="N59" s="86"/>
      <c r="O59" s="86"/>
      <c r="P59" s="86"/>
      <c r="Q59" s="87"/>
      <c r="R59" s="88">
        <f t="shared" si="5"/>
        <v>0</v>
      </c>
    </row>
    <row r="60" spans="3:18" x14ac:dyDescent="0.2">
      <c r="D60" s="56" t="s">
        <v>154</v>
      </c>
      <c r="E60" s="56"/>
      <c r="F60" s="85"/>
      <c r="G60" s="86"/>
      <c r="H60" s="86"/>
      <c r="I60" s="86"/>
      <c r="J60" s="86"/>
      <c r="K60" s="86"/>
      <c r="L60" s="86"/>
      <c r="M60" s="86"/>
      <c r="N60" s="86"/>
      <c r="O60" s="86"/>
      <c r="P60" s="86"/>
      <c r="Q60" s="87"/>
      <c r="R60" s="88">
        <f t="shared" si="5"/>
        <v>0</v>
      </c>
    </row>
    <row r="61" spans="3:18" x14ac:dyDescent="0.2">
      <c r="D61" s="56" t="s">
        <v>196</v>
      </c>
      <c r="E61" s="56"/>
      <c r="F61" s="85"/>
      <c r="G61" s="86"/>
      <c r="H61" s="86"/>
      <c r="I61" s="86"/>
      <c r="J61" s="86"/>
      <c r="K61" s="86"/>
      <c r="L61" s="86"/>
      <c r="M61" s="86"/>
      <c r="N61" s="86"/>
      <c r="O61" s="86"/>
      <c r="P61" s="86"/>
      <c r="Q61" s="87"/>
      <c r="R61" s="88">
        <f t="shared" si="5"/>
        <v>0</v>
      </c>
    </row>
    <row r="62" spans="3:18" x14ac:dyDescent="0.2">
      <c r="D62" s="56" t="str">
        <f>VariableMisc4</f>
        <v>Miscellaneous 4</v>
      </c>
      <c r="E62" s="56"/>
      <c r="F62" s="85"/>
      <c r="G62" s="86"/>
      <c r="H62" s="86"/>
      <c r="I62" s="86"/>
      <c r="J62" s="86"/>
      <c r="K62" s="86"/>
      <c r="L62" s="86"/>
      <c r="M62" s="86"/>
      <c r="N62" s="86"/>
      <c r="O62" s="86"/>
      <c r="P62" s="86"/>
      <c r="Q62" s="87"/>
      <c r="R62" s="88">
        <f t="shared" si="5"/>
        <v>0</v>
      </c>
    </row>
    <row r="63" spans="3:18" x14ac:dyDescent="0.2">
      <c r="D63" s="56" t="str">
        <f>VariableMisc5</f>
        <v>Miscellaneous 5</v>
      </c>
      <c r="E63" s="56"/>
      <c r="F63" s="85"/>
      <c r="G63" s="86"/>
      <c r="H63" s="86"/>
      <c r="I63" s="86"/>
      <c r="J63" s="86"/>
      <c r="K63" s="86"/>
      <c r="L63" s="86"/>
      <c r="M63" s="86"/>
      <c r="N63" s="86"/>
      <c r="O63" s="86"/>
      <c r="P63" s="86"/>
      <c r="Q63" s="87"/>
      <c r="R63" s="88">
        <f t="shared" si="5"/>
        <v>0</v>
      </c>
    </row>
    <row r="64" spans="3:18" x14ac:dyDescent="0.2">
      <c r="D64" s="56" t="str">
        <f>VariableMisc6</f>
        <v>Miscellaneous 6</v>
      </c>
      <c r="E64" s="56"/>
      <c r="F64" s="85"/>
      <c r="G64" s="86"/>
      <c r="H64" s="86"/>
      <c r="I64" s="86"/>
      <c r="J64" s="86"/>
      <c r="K64" s="86"/>
      <c r="L64" s="86"/>
      <c r="M64" s="86"/>
      <c r="N64" s="86"/>
      <c r="O64" s="86"/>
      <c r="P64" s="86"/>
      <c r="Q64" s="87"/>
      <c r="R64" s="88">
        <f t="shared" si="5"/>
        <v>0</v>
      </c>
    </row>
    <row r="65" spans="2:18" x14ac:dyDescent="0.2">
      <c r="D65" s="56" t="str">
        <f>VariableMisc7</f>
        <v>Miscellaneous 7</v>
      </c>
      <c r="E65" s="56"/>
      <c r="F65" s="85"/>
      <c r="G65" s="86"/>
      <c r="H65" s="86"/>
      <c r="I65" s="86"/>
      <c r="J65" s="86"/>
      <c r="K65" s="86"/>
      <c r="L65" s="86"/>
      <c r="M65" s="86"/>
      <c r="N65" s="86"/>
      <c r="O65" s="86"/>
      <c r="P65" s="86"/>
      <c r="Q65" s="87"/>
      <c r="R65" s="88">
        <f t="shared" si="5"/>
        <v>0</v>
      </c>
    </row>
    <row r="66" spans="2:18" x14ac:dyDescent="0.2">
      <c r="D66" s="56" t="str">
        <f>VariableMisc8</f>
        <v>Miscellaneous 8</v>
      </c>
      <c r="E66" s="56"/>
      <c r="F66" s="85"/>
      <c r="G66" s="86"/>
      <c r="H66" s="86"/>
      <c r="I66" s="86"/>
      <c r="J66" s="86"/>
      <c r="K66" s="86"/>
      <c r="L66" s="86"/>
      <c r="M66" s="86"/>
      <c r="N66" s="86"/>
      <c r="O66" s="86"/>
      <c r="P66" s="86"/>
      <c r="Q66" s="87"/>
      <c r="R66" s="88">
        <f t="shared" si="5"/>
        <v>0</v>
      </c>
    </row>
    <row r="67" spans="2:18" x14ac:dyDescent="0.2">
      <c r="D67" s="56" t="str">
        <f>VariableMisc9</f>
        <v>Miscellaneous 9</v>
      </c>
      <c r="E67" s="56"/>
      <c r="F67" s="85"/>
      <c r="G67" s="86"/>
      <c r="H67" s="86"/>
      <c r="I67" s="86"/>
      <c r="J67" s="86"/>
      <c r="K67" s="86"/>
      <c r="L67" s="86"/>
      <c r="M67" s="86"/>
      <c r="N67" s="86"/>
      <c r="O67" s="86"/>
      <c r="P67" s="86"/>
      <c r="Q67" s="87"/>
      <c r="R67" s="88">
        <f t="shared" si="5"/>
        <v>0</v>
      </c>
    </row>
    <row r="68" spans="2:18" x14ac:dyDescent="0.2">
      <c r="D68" s="56" t="str">
        <f>VariableMisc10</f>
        <v>Miscellaneous 10</v>
      </c>
      <c r="E68" s="60"/>
      <c r="F68" s="89"/>
      <c r="G68" s="90"/>
      <c r="H68" s="90"/>
      <c r="I68" s="90"/>
      <c r="J68" s="90"/>
      <c r="K68" s="90"/>
      <c r="L68" s="90"/>
      <c r="M68" s="90"/>
      <c r="N68" s="90"/>
      <c r="O68" s="90"/>
      <c r="P68" s="90"/>
      <c r="Q68" s="91"/>
      <c r="R68" s="88">
        <f t="shared" si="5"/>
        <v>0</v>
      </c>
    </row>
    <row r="69" spans="2:18" s="23" customFormat="1" ht="13.5" x14ac:dyDescent="0.25">
      <c r="C69" s="24" t="s">
        <v>184</v>
      </c>
      <c r="D69" s="24"/>
      <c r="E69" s="24"/>
      <c r="F69" s="92">
        <f>SUM(F54:F68)</f>
        <v>0</v>
      </c>
      <c r="G69" s="92">
        <f t="shared" ref="G69:Q69" si="6">SUM(G54:G68)</f>
        <v>0</v>
      </c>
      <c r="H69" s="92">
        <f t="shared" si="6"/>
        <v>0</v>
      </c>
      <c r="I69" s="92">
        <f t="shared" si="6"/>
        <v>0</v>
      </c>
      <c r="J69" s="92">
        <f t="shared" si="6"/>
        <v>0</v>
      </c>
      <c r="K69" s="92">
        <f t="shared" si="6"/>
        <v>0</v>
      </c>
      <c r="L69" s="92">
        <f t="shared" si="6"/>
        <v>0</v>
      </c>
      <c r="M69" s="92">
        <f t="shared" si="6"/>
        <v>0</v>
      </c>
      <c r="N69" s="92">
        <f t="shared" si="6"/>
        <v>0</v>
      </c>
      <c r="O69" s="92">
        <f t="shared" si="6"/>
        <v>0</v>
      </c>
      <c r="P69" s="92">
        <f t="shared" si="6"/>
        <v>0</v>
      </c>
      <c r="Q69" s="92">
        <f t="shared" si="6"/>
        <v>0</v>
      </c>
      <c r="R69" s="93">
        <f>SUM(R54:R68)</f>
        <v>0</v>
      </c>
    </row>
    <row r="70" spans="2:18" ht="13.5" thickBot="1" x14ac:dyDescent="0.25">
      <c r="B70" s="94" t="s">
        <v>185</v>
      </c>
      <c r="C70" s="22"/>
      <c r="D70" s="22"/>
      <c r="E70" s="22"/>
      <c r="F70" s="95">
        <f>F51+F69</f>
        <v>0</v>
      </c>
      <c r="G70" s="95">
        <f t="shared" ref="G70:R70" si="7">G51+G69</f>
        <v>0</v>
      </c>
      <c r="H70" s="95">
        <f t="shared" si="7"/>
        <v>0</v>
      </c>
      <c r="I70" s="95">
        <f t="shared" si="7"/>
        <v>0</v>
      </c>
      <c r="J70" s="95">
        <f t="shared" si="7"/>
        <v>0</v>
      </c>
      <c r="K70" s="95">
        <f t="shared" si="7"/>
        <v>0</v>
      </c>
      <c r="L70" s="95">
        <f t="shared" si="7"/>
        <v>0</v>
      </c>
      <c r="M70" s="95">
        <f t="shared" si="7"/>
        <v>0</v>
      </c>
      <c r="N70" s="95">
        <f t="shared" si="7"/>
        <v>0</v>
      </c>
      <c r="O70" s="95">
        <f t="shared" si="7"/>
        <v>0</v>
      </c>
      <c r="P70" s="95">
        <f t="shared" si="7"/>
        <v>0</v>
      </c>
      <c r="Q70" s="95">
        <f t="shared" si="7"/>
        <v>0</v>
      </c>
      <c r="R70" s="95">
        <f t="shared" si="7"/>
        <v>0</v>
      </c>
    </row>
    <row r="71" spans="2:18" ht="13.5" thickTop="1" x14ac:dyDescent="0.2"/>
    <row r="78" spans="2:18" s="19" customFormat="1" x14ac:dyDescent="0.2"/>
  </sheetData>
  <mergeCells count="3">
    <mergeCell ref="B2:R2"/>
    <mergeCell ref="B3:R3"/>
    <mergeCell ref="B4:R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Prospecting Goals</vt:lpstr>
      <vt:lpstr>Financial Goals</vt:lpstr>
      <vt:lpstr>Budget</vt:lpstr>
      <vt:lpstr>Accountability</vt:lpstr>
      <vt:lpstr>ActualAppts</vt:lpstr>
      <vt:lpstr>ActualContacts</vt:lpstr>
      <vt:lpstr>ActualSales</vt:lpstr>
      <vt:lpstr>AgentSplit</vt:lpstr>
      <vt:lpstr>AnnualSales</vt:lpstr>
      <vt:lpstr>FarmMailFreq</vt:lpstr>
      <vt:lpstr>FarmNewsFreq</vt:lpstr>
      <vt:lpstr>ITime</vt:lpstr>
      <vt:lpstr>NetPerSale</vt:lpstr>
      <vt:lpstr>NTime</vt:lpstr>
      <vt:lpstr>PTime</vt:lpstr>
      <vt:lpstr>SalePrice</vt:lpstr>
      <vt:lpstr>Sphere</vt:lpstr>
      <vt:lpstr>SphereContactFreq</vt:lpstr>
      <vt:lpstr>TargetIncome</vt:lpstr>
      <vt:lpstr>TotalComm</vt:lpstr>
      <vt:lpstr>TotalFarmRecords</vt:lpstr>
      <vt:lpstr>WorkDays</vt:lpstr>
      <vt:lpstr>WorkWeeks</vt:lpstr>
    </vt:vector>
  </TitlesOfParts>
  <Company>Fonville Morisey Realty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 Brown</dc:creator>
  <cp:lastModifiedBy>Brown, Eddie</cp:lastModifiedBy>
  <cp:lastPrinted>2014-11-10T15:34:08Z</cp:lastPrinted>
  <dcterms:created xsi:type="dcterms:W3CDTF">2013-04-23T12:36:20Z</dcterms:created>
  <dcterms:modified xsi:type="dcterms:W3CDTF">2016-03-01T13:47:24Z</dcterms:modified>
</cp:coreProperties>
</file>